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15" windowWidth="8865" windowHeight="7425" tabRatio="676" firstSheet="4" activeTab="5"/></bookViews><sheets><sheet name="Start here" sheetID_"6" r:ID_"rId1"/><sheet name="Translation" sheetID_"2" r:ID_"rId2"/><sheet name="CO2 factors" sheetID_"7" r:ID_"rId3"/><sheet name="Overall strategy" sheetID_"3" r:ID_"rId4"/><sheet name="Inventario emissioni di BASE" sheetID_"4" r:ID_"rId5"/><sheet name="Inventario emissioni al 2020" sheetID_"8" r:ID_"rId6"/><sheet name="Attuazione delle azioni al 2020" sheetID_"9" r:ID_"rId7"/><sheet name="Costi e Risparmio Energetico" sheetID_"1" r:ID_"rId8"/></sheets><definedNames><definedName name="_xlnm.Print_Area" localSheetID_"6">'Attuazione delle azioni al 2020'!$A$1:$AD$151</definedName></definedNames><calcPr calcID_"125725"/></workbook>
</file>

<file path=xl/calcChain.xml><?xml version="1.0" encoding="utf-8"?>
<calcChain xmlns="http://schemas.openxmlformats.org/spreadsheetml/2006/main">
  <c r="A1" i="9"/>
  <c r="B149"/>
  <c r="B147"/>
  <c r="B144"/>
  <c r="X143"/>
  <c r="W143"/>
  <c r="V143"/>
  <c r="U143"/>
  <c r="T143"/>
  <c r="S143"/>
  <c r="R143"/>
  <c r="Q143"/>
  <c r="P143"/>
  <c r="O143"/>
  <c r="N143"/>
  <c r="M143"/>
  <c r="L143"/>
  <c r="K143"/>
  <c r="J143"/>
  <c r="I143"/>
  <c r="H143"/>
  <c r="G143"/>
  <c r="F143"/>
  <c r="E143"/>
  <c r="D143"/>
  <c r="C143"/>
  <c r="Y142"/>
  <c r="X142"/>
  <c r="W142"/>
  <c r="S142"/>
  <c r="J142"/>
  <c r="C142"/>
  <c r="AB141"/>
  <c r="AA141"/>
  <c r="C141"/>
  <c r="B141"/>
  <c r="AB140"/>
  <c r="Y140"/>
  <c r="B140"/>
  <c r="B137"/>
  <c r="U136"/>
  <c r="B136"/>
  <c r="U135"/>
  <c r="B135"/>
  <c r="U134"/>
  <c r="B134"/>
  <c r="R133"/>
  <c r="Q133"/>
  <c r="P133"/>
  <c r="O133"/>
  <c r="N133"/>
  <c r="M133"/>
  <c r="L133"/>
  <c r="K133"/>
  <c r="J133"/>
  <c r="I133"/>
  <c r="H133"/>
  <c r="G133"/>
  <c r="F133"/>
  <c r="E133"/>
  <c r="D133"/>
  <c r="C133"/>
  <c r="B133"/>
  <c r="S132"/>
  <c r="J132"/>
  <c r="C132"/>
  <c r="W131"/>
  <c r="U131"/>
  <c r="C131"/>
  <c r="B131"/>
  <c r="W130"/>
  <c r="S130"/>
  <c r="B130"/>
  <c r="B127"/>
  <c r="I126"/>
  <c r="H126"/>
  <c r="B126"/>
  <c r="B125"/>
  <c r="B124"/>
  <c r="H123"/>
  <c r="B123"/>
  <c r="B122"/>
  <c r="B121"/>
  <c r="B119"/>
  <c r="B117"/>
  <c r="B116"/>
  <c r="J115"/>
  <c r="H115"/>
  <c r="B115"/>
  <c r="J114"/>
  <c r="B114"/>
  <c r="B113"/>
  <c r="B112"/>
  <c r="B111"/>
  <c r="B110"/>
  <c r="B109"/>
  <c r="B108"/>
  <c r="H107"/>
  <c r="B107"/>
  <c r="B106"/>
  <c r="B105"/>
  <c r="B104"/>
  <c r="B103"/>
  <c r="B102"/>
  <c r="B101"/>
  <c r="J100"/>
  <c r="B100"/>
  <c r="B99"/>
  <c r="B98"/>
  <c r="J97"/>
  <c r="H97"/>
  <c r="B97"/>
  <c r="B96"/>
  <c r="T95"/>
  <c r="S95"/>
  <c r="R95"/>
  <c r="Q95"/>
  <c r="P95"/>
  <c r="O95"/>
  <c r="N95"/>
  <c r="M95"/>
  <c r="L95"/>
  <c r="K95"/>
  <c r="J95"/>
  <c r="I95"/>
  <c r="H95"/>
  <c r="G95"/>
  <c r="F95"/>
  <c r="E95"/>
  <c r="D95"/>
  <c r="C95"/>
  <c r="B95"/>
  <c r="U94"/>
  <c r="N94"/>
  <c r="G94"/>
  <c r="C94"/>
  <c r="C93"/>
  <c r="B93"/>
  <c r="U92"/>
  <c r="B92"/>
  <c r="B91"/>
  <c r="P89"/>
  <c r="O89"/>
  <c r="N89"/>
  <c r="M89"/>
  <c r="L89"/>
  <c r="K89"/>
  <c r="J89"/>
  <c r="H89"/>
  <c r="G89"/>
  <c r="F89"/>
  <c r="E89"/>
  <c r="D89"/>
  <c r="C89"/>
  <c r="B89"/>
  <c r="O88"/>
  <c r="H88"/>
  <c r="G88"/>
  <c r="F88"/>
  <c r="E88"/>
  <c r="D88"/>
  <c r="C88"/>
  <c r="B88"/>
  <c r="O87"/>
  <c r="H87"/>
  <c r="G87"/>
  <c r="F87"/>
  <c r="E87"/>
  <c r="D87"/>
  <c r="C87"/>
  <c r="B87"/>
  <c r="R86"/>
  <c r="Q86"/>
  <c r="P86"/>
  <c r="O86"/>
  <c r="N86"/>
  <c r="M86"/>
  <c r="L86"/>
  <c r="K86"/>
  <c r="J86"/>
  <c r="I86"/>
  <c r="H86"/>
  <c r="G86"/>
  <c r="F86"/>
  <c r="E86"/>
  <c r="D86"/>
  <c r="C86"/>
  <c r="B86"/>
  <c r="S85"/>
  <c r="J85"/>
  <c r="C85"/>
  <c r="C84"/>
  <c r="B84"/>
  <c r="S83"/>
  <c r="B83"/>
  <c r="B78"/>
  <c r="X77"/>
  <c r="W77"/>
  <c r="V77"/>
  <c r="U77"/>
  <c r="T77"/>
  <c r="S77"/>
  <c r="R77"/>
  <c r="Q77"/>
  <c r="P77"/>
  <c r="O77"/>
  <c r="N77"/>
  <c r="M77"/>
  <c r="L77"/>
  <c r="K77"/>
  <c r="J77"/>
  <c r="I77"/>
  <c r="H77"/>
  <c r="G77"/>
  <c r="F77"/>
  <c r="E77"/>
  <c r="D77"/>
  <c r="C77"/>
  <c r="Y76"/>
  <c r="X76"/>
  <c r="W76"/>
  <c r="S76"/>
  <c r="J76"/>
  <c r="C76"/>
  <c r="C75"/>
  <c r="B75"/>
  <c r="Y74"/>
  <c r="B74"/>
  <c r="D72"/>
  <c r="B72"/>
  <c r="R89"/>
  <c r="I89"/>
  <c r="B71"/>
  <c r="M88"/>
  <c r="K88"/>
  <c r="I88"/>
  <c r="B70"/>
  <c r="I69"/>
  <c r="B69"/>
  <c r="R68"/>
  <c r="Q68"/>
  <c r="P68"/>
  <c r="O68"/>
  <c r="N68"/>
  <c r="M68"/>
  <c r="L68"/>
  <c r="K68"/>
  <c r="J68"/>
  <c r="I68"/>
  <c r="H68"/>
  <c r="G68"/>
  <c r="F68"/>
  <c r="E68"/>
  <c r="D68"/>
  <c r="C68"/>
  <c r="B68"/>
  <c r="S67"/>
  <c r="J67"/>
  <c r="C67"/>
  <c r="T66"/>
  <c r="C66"/>
  <c r="B66"/>
  <c r="T65"/>
  <c r="B65"/>
  <c r="D62"/>
  <c r="B62"/>
  <c r="B61"/>
  <c r="B60"/>
  <c r="I59"/>
  <c r="B59"/>
  <c r="Z58"/>
  <c r="Y58"/>
  <c r="X58"/>
  <c r="W58"/>
  <c r="R58"/>
  <c r="Q58"/>
  <c r="P58"/>
  <c r="O58"/>
  <c r="N58"/>
  <c r="M58"/>
  <c r="L58"/>
  <c r="K58"/>
  <c r="J58"/>
  <c r="I58"/>
  <c r="H58"/>
  <c r="G58"/>
  <c r="F58"/>
  <c r="E58"/>
  <c r="D58"/>
  <c r="C58"/>
  <c r="B58"/>
  <c r="AB57"/>
  <c r="AA57"/>
  <c r="Y57"/>
  <c r="W57"/>
  <c r="V57"/>
  <c r="U57"/>
  <c r="T57"/>
  <c r="S57"/>
  <c r="J57"/>
  <c r="C57"/>
  <c r="AD56"/>
  <c r="AC56"/>
  <c r="W56"/>
  <c r="T56"/>
  <c r="C56"/>
  <c r="B56"/>
  <c r="AD55"/>
  <c r="B55"/>
  <c r="B52"/>
  <c r="B51"/>
  <c r="B50"/>
  <c r="B49"/>
  <c r="B48"/>
  <c r="M47"/>
  <c r="B47"/>
  <c r="B46"/>
  <c r="B45"/>
  <c r="M44"/>
  <c r="B44"/>
  <c r="I43"/>
  <c r="H43"/>
  <c r="B43"/>
  <c r="F42"/>
  <c r="B42"/>
  <c r="B40"/>
  <c r="F39"/>
  <c r="B38"/>
  <c r="B37"/>
  <c r="M36"/>
  <c r="F36"/>
  <c r="B36"/>
  <c r="M35"/>
  <c r="F35"/>
  <c r="B35"/>
  <c r="J34"/>
  <c r="H34"/>
  <c r="B34"/>
  <c r="B33"/>
  <c r="B32"/>
  <c r="B31"/>
  <c r="B30"/>
  <c r="B29"/>
  <c r="M28"/>
  <c r="B28"/>
  <c r="H27"/>
  <c r="B27"/>
  <c r="F26"/>
  <c r="B26"/>
  <c r="F25"/>
  <c r="B25"/>
  <c r="B24"/>
  <c r="B23"/>
  <c r="F22"/>
  <c r="B22"/>
  <c r="M21"/>
  <c r="B21"/>
  <c r="F20"/>
  <c r="B20"/>
  <c r="M18"/>
  <c r="F18"/>
  <c r="B18"/>
  <c r="J17"/>
  <c r="H17"/>
  <c r="B17"/>
  <c r="T16"/>
  <c r="S16"/>
  <c r="R16"/>
  <c r="Q16"/>
  <c r="P16"/>
  <c r="O16"/>
  <c r="N16"/>
  <c r="M16"/>
  <c r="L16"/>
  <c r="K16"/>
  <c r="J16"/>
  <c r="I16"/>
  <c r="H16"/>
  <c r="G16"/>
  <c r="F16"/>
  <c r="E16"/>
  <c r="D16"/>
  <c r="C16"/>
  <c r="B16"/>
  <c r="U15"/>
  <c r="N15"/>
  <c r="G15"/>
  <c r="C15"/>
  <c r="C14"/>
  <c r="B14"/>
  <c r="U13"/>
  <c r="B13"/>
  <c r="B12"/>
  <c r="C10"/>
  <c r="B10"/>
  <c r="E8"/>
  <c r="B8"/>
  <c r="B7"/>
  <c r="S6"/>
  <c r="T2"/>
  <c r="J2"/>
  <c r="I2"/>
  <c r="M107" l="1"/>
  <c r="H106"/>
  <c r="M106" s="1"/>
  <c r="H122"/>
  <c r="M125"/>
  <c r="M114"/>
  <c r="U21"/>
  <c r="U25"/>
  <c r="U28"/>
  <c r="U36"/>
  <c r="U47"/>
  <c r="H96"/>
  <c r="J96"/>
  <c r="M100"/>
  <c r="I87"/>
  <c r="L88"/>
  <c r="M87"/>
  <c r="U18"/>
  <c r="U20"/>
  <c r="U22"/>
  <c r="F34"/>
  <c r="M34"/>
  <c r="U35"/>
  <c r="U39"/>
  <c r="M43"/>
  <c r="U44"/>
  <c r="I62"/>
  <c r="K87"/>
  <c r="J88"/>
  <c r="N88"/>
  <c r="H113"/>
  <c r="J113"/>
  <c r="M115"/>
  <c r="M124"/>
  <c r="M126"/>
  <c r="U42"/>
  <c r="I48"/>
  <c r="E78" s="1"/>
  <c r="M27"/>
  <c r="U26"/>
  <c r="H48"/>
  <c r="D78" s="1"/>
  <c r="J48"/>
  <c r="F78" s="1"/>
  <c r="F144" s="1"/>
  <c r="H52"/>
  <c r="J52"/>
  <c r="F17"/>
  <c r="J87"/>
  <c r="L87"/>
  <c r="N87"/>
  <c r="M17"/>
  <c r="I72"/>
  <c r="P88"/>
  <c r="M97"/>
  <c r="M98"/>
  <c r="I122"/>
  <c r="M123"/>
  <c r="I134"/>
  <c r="S59"/>
  <c r="R88"/>
  <c r="P87"/>
  <c r="M94" i="1"/>
  <c r="L94"/>
  <c r="K94"/>
  <c r="J127" i="9" l="1"/>
  <c r="M113"/>
  <c r="U43"/>
  <c r="U27"/>
  <c r="U34"/>
  <c r="M48"/>
  <c r="M52" s="1"/>
  <c r="R87"/>
  <c r="I144"/>
  <c r="I78"/>
  <c r="S62"/>
  <c r="AC59"/>
  <c r="I137"/>
  <c r="S134"/>
  <c r="S89"/>
  <c r="S69"/>
  <c r="I127"/>
  <c r="U17"/>
  <c r="T9" i="7"/>
  <c r="G100" i="1"/>
  <c r="H100"/>
  <c r="I100"/>
  <c r="J100"/>
  <c r="L83"/>
  <c r="M83"/>
  <c r="L77"/>
  <c r="M77"/>
  <c r="L70"/>
  <c r="M70"/>
  <c r="L54"/>
  <c r="M54"/>
  <c r="L47"/>
  <c r="M47"/>
  <c r="L35"/>
  <c r="M35"/>
  <c r="L29"/>
  <c r="M29"/>
  <c r="L24"/>
  <c r="M24"/>
  <c r="L14"/>
  <c r="M14"/>
  <c r="K83"/>
  <c r="K77"/>
  <c r="K70"/>
  <c r="K54"/>
  <c r="K47"/>
  <c r="K35"/>
  <c r="K29"/>
  <c r="K24"/>
  <c r="K14"/>
  <c r="E8" i="8"/>
  <c r="U2" i="4"/>
  <c r="H91" i="8"/>
  <c r="G91"/>
  <c r="F91"/>
  <c r="E91"/>
  <c r="D91"/>
  <c r="C91"/>
  <c r="H90"/>
  <c r="G90"/>
  <c r="F90"/>
  <c r="E90"/>
  <c r="D90"/>
  <c r="C90"/>
  <c r="H89"/>
  <c r="G89"/>
  <c r="F89"/>
  <c r="E89"/>
  <c r="D89"/>
  <c r="C89"/>
  <c r="X80"/>
  <c r="W80"/>
  <c r="U80"/>
  <c r="H72"/>
  <c r="G72"/>
  <c r="F72"/>
  <c r="E72"/>
  <c r="D72"/>
  <c r="C72"/>
  <c r="I71"/>
  <c r="I91" s="1"/>
  <c r="P70"/>
  <c r="P90" s="1"/>
  <c r="N70"/>
  <c r="N90" s="1"/>
  <c r="M70"/>
  <c r="L70"/>
  <c r="L90" s="1"/>
  <c r="K70"/>
  <c r="J70"/>
  <c r="J90" s="1"/>
  <c r="I70"/>
  <c r="P69"/>
  <c r="N69"/>
  <c r="M69"/>
  <c r="M89" s="1"/>
  <c r="L69"/>
  <c r="K69"/>
  <c r="J69"/>
  <c r="I69"/>
  <c r="Z62"/>
  <c r="T80" s="1"/>
  <c r="Y62"/>
  <c r="X62"/>
  <c r="W62"/>
  <c r="U62"/>
  <c r="T62"/>
  <c r="Q62"/>
  <c r="P62"/>
  <c r="O62"/>
  <c r="N62"/>
  <c r="M62"/>
  <c r="L62"/>
  <c r="K62"/>
  <c r="J62"/>
  <c r="H62"/>
  <c r="G62"/>
  <c r="F62"/>
  <c r="E62"/>
  <c r="D62"/>
  <c r="C62"/>
  <c r="AA61"/>
  <c r="AB61" s="1"/>
  <c r="V61"/>
  <c r="R61"/>
  <c r="I61"/>
  <c r="AA60"/>
  <c r="AB60" s="1"/>
  <c r="V60"/>
  <c r="R60"/>
  <c r="I60"/>
  <c r="AA59"/>
  <c r="V59"/>
  <c r="R59"/>
  <c r="I59"/>
  <c r="T51"/>
  <c r="M51"/>
  <c r="F51"/>
  <c r="T50"/>
  <c r="M50"/>
  <c r="F50"/>
  <c r="T49"/>
  <c r="M49"/>
  <c r="F49"/>
  <c r="T47"/>
  <c r="M47"/>
  <c r="F47"/>
  <c r="T46"/>
  <c r="M46"/>
  <c r="F46"/>
  <c r="T45"/>
  <c r="M45"/>
  <c r="F45"/>
  <c r="T44"/>
  <c r="M44"/>
  <c r="F44"/>
  <c r="S43"/>
  <c r="R43"/>
  <c r="Q43"/>
  <c r="P43"/>
  <c r="O43"/>
  <c r="N43"/>
  <c r="L43"/>
  <c r="K43"/>
  <c r="J43"/>
  <c r="I43"/>
  <c r="H43"/>
  <c r="G43"/>
  <c r="E43"/>
  <c r="D43"/>
  <c r="C43"/>
  <c r="T42"/>
  <c r="M42"/>
  <c r="F42"/>
  <c r="T41"/>
  <c r="M41"/>
  <c r="F41"/>
  <c r="T40"/>
  <c r="M40"/>
  <c r="F40"/>
  <c r="T39"/>
  <c r="M39"/>
  <c r="F39"/>
  <c r="T38"/>
  <c r="M38"/>
  <c r="F38"/>
  <c r="T37"/>
  <c r="M37"/>
  <c r="F37"/>
  <c r="T36"/>
  <c r="M36"/>
  <c r="F36"/>
  <c r="T35"/>
  <c r="M35"/>
  <c r="F35"/>
  <c r="S34"/>
  <c r="R34"/>
  <c r="Q34"/>
  <c r="P34"/>
  <c r="O34"/>
  <c r="N34"/>
  <c r="L34"/>
  <c r="K34"/>
  <c r="J34"/>
  <c r="I34"/>
  <c r="H34"/>
  <c r="G34"/>
  <c r="E34"/>
  <c r="D34"/>
  <c r="C34"/>
  <c r="T33"/>
  <c r="M33"/>
  <c r="F33"/>
  <c r="T32"/>
  <c r="M32"/>
  <c r="F32"/>
  <c r="T31"/>
  <c r="M31"/>
  <c r="F31"/>
  <c r="S30"/>
  <c r="R30"/>
  <c r="Q30"/>
  <c r="P30"/>
  <c r="O30"/>
  <c r="N30"/>
  <c r="L30"/>
  <c r="K30"/>
  <c r="J30"/>
  <c r="I30"/>
  <c r="G30"/>
  <c r="E30"/>
  <c r="D30"/>
  <c r="C30"/>
  <c r="T29"/>
  <c r="M29"/>
  <c r="F29"/>
  <c r="T28"/>
  <c r="M28"/>
  <c r="F28"/>
  <c r="S27"/>
  <c r="R27"/>
  <c r="Q27"/>
  <c r="P27"/>
  <c r="O27"/>
  <c r="N27"/>
  <c r="L27"/>
  <c r="K27"/>
  <c r="J27"/>
  <c r="I27"/>
  <c r="H27"/>
  <c r="G27"/>
  <c r="E27"/>
  <c r="D27"/>
  <c r="C27"/>
  <c r="T26"/>
  <c r="M26"/>
  <c r="F26"/>
  <c r="T25"/>
  <c r="M25"/>
  <c r="F25"/>
  <c r="T24"/>
  <c r="M24"/>
  <c r="F24"/>
  <c r="T23"/>
  <c r="M23"/>
  <c r="F23"/>
  <c r="T22"/>
  <c r="M22"/>
  <c r="F22"/>
  <c r="T21"/>
  <c r="M21"/>
  <c r="F21"/>
  <c r="T20"/>
  <c r="M20"/>
  <c r="F20"/>
  <c r="T19"/>
  <c r="M19"/>
  <c r="F19"/>
  <c r="T18"/>
  <c r="M18"/>
  <c r="F18"/>
  <c r="S17"/>
  <c r="R17"/>
  <c r="Q17"/>
  <c r="P17"/>
  <c r="O17"/>
  <c r="N17"/>
  <c r="L17"/>
  <c r="K17"/>
  <c r="J17"/>
  <c r="I17"/>
  <c r="H17"/>
  <c r="G17"/>
  <c r="E17"/>
  <c r="D17"/>
  <c r="C17"/>
  <c r="T18" i="4"/>
  <c r="T19"/>
  <c r="T20"/>
  <c r="T21"/>
  <c r="T22"/>
  <c r="T23"/>
  <c r="T24"/>
  <c r="T25"/>
  <c r="T26"/>
  <c r="T28"/>
  <c r="T29"/>
  <c r="T31"/>
  <c r="T32"/>
  <c r="T33"/>
  <c r="T35"/>
  <c r="T36"/>
  <c r="T37"/>
  <c r="T38"/>
  <c r="T39"/>
  <c r="T40"/>
  <c r="T41"/>
  <c r="T42"/>
  <c r="T44"/>
  <c r="T45"/>
  <c r="T46"/>
  <c r="T47"/>
  <c r="T49"/>
  <c r="T50"/>
  <c r="T51"/>
  <c r="M51"/>
  <c r="M50"/>
  <c r="M49"/>
  <c r="M47"/>
  <c r="M46"/>
  <c r="M45"/>
  <c r="M44"/>
  <c r="M42"/>
  <c r="M41"/>
  <c r="M40"/>
  <c r="M39"/>
  <c r="M38"/>
  <c r="M37"/>
  <c r="M36"/>
  <c r="M35"/>
  <c r="M33"/>
  <c r="M32"/>
  <c r="M31"/>
  <c r="M29"/>
  <c r="M28"/>
  <c r="M26"/>
  <c r="M25"/>
  <c r="M24"/>
  <c r="M23"/>
  <c r="M22"/>
  <c r="M21"/>
  <c r="M20"/>
  <c r="M19"/>
  <c r="F51"/>
  <c r="F50"/>
  <c r="F49"/>
  <c r="F47"/>
  <c r="F46"/>
  <c r="F45"/>
  <c r="F44"/>
  <c r="F42"/>
  <c r="F41"/>
  <c r="F40"/>
  <c r="F39"/>
  <c r="F38"/>
  <c r="F37"/>
  <c r="F36"/>
  <c r="F35"/>
  <c r="F33"/>
  <c r="F32"/>
  <c r="F31"/>
  <c r="F29"/>
  <c r="F28"/>
  <c r="F26"/>
  <c r="F25"/>
  <c r="F24"/>
  <c r="F23"/>
  <c r="F22"/>
  <c r="F21"/>
  <c r="F20"/>
  <c r="F19"/>
  <c r="J2" i="8"/>
  <c r="G2" i="6"/>
  <c r="A6" i="2"/>
  <c r="A215" s="1"/>
  <c r="A26" i="6" s="1"/>
  <c r="E4"/>
  <c r="F4"/>
  <c r="G4"/>
  <c r="H4"/>
  <c r="I4"/>
  <c r="J4"/>
  <c r="K4"/>
  <c r="L4"/>
  <c r="M4"/>
  <c r="N4"/>
  <c r="D4"/>
  <c r="S87" i="9" l="1"/>
  <c r="S72"/>
  <c r="S88"/>
  <c r="U48"/>
  <c r="U52" s="1"/>
  <c r="S137"/>
  <c r="I89" i="8"/>
  <c r="A37" i="2"/>
  <c r="K7" i="3" s="1"/>
  <c r="A213" i="2"/>
  <c r="A24" i="6" s="1"/>
  <c r="A59" i="2"/>
  <c r="A214"/>
  <c r="A25" i="6" s="1"/>
  <c r="L100" i="1"/>
  <c r="K100"/>
  <c r="M100"/>
  <c r="A89" i="2"/>
  <c r="B49" i="1" s="1"/>
  <c r="A87" i="2"/>
  <c r="B47" i="1" s="1"/>
  <c r="A90" i="2"/>
  <c r="B50" i="1" s="1"/>
  <c r="A88" i="2"/>
  <c r="B48" i="1" s="1"/>
  <c r="U31" i="4"/>
  <c r="U25" i="8"/>
  <c r="U36"/>
  <c r="U47" i="4"/>
  <c r="U39"/>
  <c r="U35"/>
  <c r="U25"/>
  <c r="U23"/>
  <c r="J48" i="8"/>
  <c r="S48"/>
  <c r="S52" s="1"/>
  <c r="U19"/>
  <c r="U33" i="4"/>
  <c r="U50" i="8"/>
  <c r="U41" i="4"/>
  <c r="U51"/>
  <c r="U26"/>
  <c r="U21"/>
  <c r="U21" i="8"/>
  <c r="U29"/>
  <c r="U49" i="4"/>
  <c r="U29"/>
  <c r="U50"/>
  <c r="U23" i="8"/>
  <c r="U47"/>
  <c r="S59"/>
  <c r="U37" i="4"/>
  <c r="U45"/>
  <c r="U42" i="8"/>
  <c r="U19" i="4"/>
  <c r="U42"/>
  <c r="K48" i="8"/>
  <c r="U31"/>
  <c r="U45"/>
  <c r="E48"/>
  <c r="E52" s="1"/>
  <c r="A39" i="2"/>
  <c r="F27" i="8"/>
  <c r="V62"/>
  <c r="U24" i="4"/>
  <c r="U24" i="8"/>
  <c r="U26"/>
  <c r="T27"/>
  <c r="T30"/>
  <c r="U40"/>
  <c r="U46" i="4"/>
  <c r="U38"/>
  <c r="U22"/>
  <c r="M17" i="8"/>
  <c r="N48"/>
  <c r="N52" s="1"/>
  <c r="R48"/>
  <c r="R52" s="1"/>
  <c r="U33"/>
  <c r="I48"/>
  <c r="U39"/>
  <c r="U41"/>
  <c r="G48"/>
  <c r="S61"/>
  <c r="W138" s="1"/>
  <c r="X146" s="1"/>
  <c r="O72"/>
  <c r="U40" i="4"/>
  <c r="U32"/>
  <c r="M27" i="8"/>
  <c r="U38"/>
  <c r="U44"/>
  <c r="U46"/>
  <c r="U44" i="4"/>
  <c r="U36"/>
  <c r="U28"/>
  <c r="U20"/>
  <c r="U18" i="8"/>
  <c r="U28"/>
  <c r="F30"/>
  <c r="F34"/>
  <c r="Q48"/>
  <c r="Q52" s="1"/>
  <c r="O48"/>
  <c r="O52" s="1"/>
  <c r="U49"/>
  <c r="R62"/>
  <c r="L72"/>
  <c r="L89"/>
  <c r="V80"/>
  <c r="AB59"/>
  <c r="AB62" s="1"/>
  <c r="AA62"/>
  <c r="M34"/>
  <c r="M30"/>
  <c r="H48"/>
  <c r="U22"/>
  <c r="U32"/>
  <c r="M43"/>
  <c r="P72"/>
  <c r="P80" s="1"/>
  <c r="P89"/>
  <c r="K90"/>
  <c r="O90"/>
  <c r="J89"/>
  <c r="J72"/>
  <c r="N89"/>
  <c r="N72"/>
  <c r="I90"/>
  <c r="I72"/>
  <c r="M90"/>
  <c r="M72"/>
  <c r="Q72"/>
  <c r="Q80" s="1"/>
  <c r="J91"/>
  <c r="N91"/>
  <c r="D48"/>
  <c r="D52" s="1"/>
  <c r="T43"/>
  <c r="F17"/>
  <c r="L48"/>
  <c r="P48"/>
  <c r="P52" s="1"/>
  <c r="U37"/>
  <c r="I62"/>
  <c r="R69"/>
  <c r="S69" s="1"/>
  <c r="U20"/>
  <c r="T34"/>
  <c r="U35"/>
  <c r="F43"/>
  <c r="C48"/>
  <c r="C52" s="1"/>
  <c r="U51"/>
  <c r="S60"/>
  <c r="R71"/>
  <c r="K72"/>
  <c r="R70"/>
  <c r="K89"/>
  <c r="O89"/>
  <c r="M91"/>
  <c r="L91"/>
  <c r="P91"/>
  <c r="T17"/>
  <c r="K91"/>
  <c r="O91"/>
  <c r="A210" i="2"/>
  <c r="A206"/>
  <c r="A202"/>
  <c r="A198"/>
  <c r="A194"/>
  <c r="A190"/>
  <c r="A186"/>
  <c r="A182"/>
  <c r="A178"/>
  <c r="A174"/>
  <c r="A170"/>
  <c r="A166"/>
  <c r="A162"/>
  <c r="A158"/>
  <c r="A154"/>
  <c r="A150"/>
  <c r="W133" i="8" s="1"/>
  <c r="A146" i="2"/>
  <c r="A142"/>
  <c r="A138"/>
  <c r="AD56" i="8" s="1"/>
  <c r="A134" i="2"/>
  <c r="Y57" i="8" s="1"/>
  <c r="A130" i="2"/>
  <c r="W56" i="8" s="1"/>
  <c r="A126" i="2"/>
  <c r="A122"/>
  <c r="C56" i="8" s="1"/>
  <c r="A118" i="2"/>
  <c r="A114"/>
  <c r="A110"/>
  <c r="A106"/>
  <c r="A102"/>
  <c r="A98"/>
  <c r="A94"/>
  <c r="A86"/>
  <c r="B46" i="1" s="1"/>
  <c r="A82" i="2"/>
  <c r="B39" i="1" s="1"/>
  <c r="A78" i="2"/>
  <c r="B35"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3" i="8" s="1"/>
  <c r="A147" i="2"/>
  <c r="B142" i="8" s="1"/>
  <c r="A143" i="2"/>
  <c r="A139"/>
  <c r="T56" i="8" s="1"/>
  <c r="A135" i="2"/>
  <c r="Y58" i="8" s="1"/>
  <c r="A131" i="2"/>
  <c r="W57" i="8" s="1"/>
  <c r="A127" i="2"/>
  <c r="B65" i="8" s="1"/>
  <c r="A123" i="2"/>
  <c r="A119"/>
  <c r="A115"/>
  <c r="A111"/>
  <c r="A107"/>
  <c r="J57" i="8" s="1"/>
  <c r="A103" i="2"/>
  <c r="A99"/>
  <c r="A95"/>
  <c r="A91"/>
  <c r="B49" i="8" s="1"/>
  <c r="A83" i="2"/>
  <c r="B41" i="1" s="1"/>
  <c r="A79" i="2"/>
  <c r="B36" i="1" s="1"/>
  <c r="A75" i="2"/>
  <c r="B30" i="1" s="1"/>
  <c r="A72" i="2"/>
  <c r="A68"/>
  <c r="A64"/>
  <c r="A60"/>
  <c r="A55"/>
  <c r="B13" i="8" s="1"/>
  <c r="A52" i="2"/>
  <c r="B8" i="8" s="1"/>
  <c r="A48" i="2"/>
  <c r="A44"/>
  <c r="A40"/>
  <c r="A34"/>
  <c r="A30"/>
  <c r="A26"/>
  <c r="A22"/>
  <c r="S85" i="8" s="1"/>
  <c r="A18" i="2"/>
  <c r="A14"/>
  <c r="A10"/>
  <c r="A212"/>
  <c r="B150" i="4" s="1"/>
  <c r="A208" i="2"/>
  <c r="A204"/>
  <c r="A200"/>
  <c r="A196"/>
  <c r="A192"/>
  <c r="A188"/>
  <c r="A184"/>
  <c r="A180"/>
  <c r="A176"/>
  <c r="A172"/>
  <c r="A168"/>
  <c r="A164"/>
  <c r="A160"/>
  <c r="A156"/>
  <c r="A152"/>
  <c r="AB143" i="8" s="1"/>
  <c r="A148" i="2"/>
  <c r="B132" i="8" s="1"/>
  <c r="A144" i="2"/>
  <c r="B76" i="8" s="1"/>
  <c r="A140" i="2"/>
  <c r="T57" i="8" s="1"/>
  <c r="A136" i="2"/>
  <c r="Z58" i="8" s="1"/>
  <c r="A132" i="2"/>
  <c r="W58" i="8" s="1"/>
  <c r="A128" i="2"/>
  <c r="T66" i="8" s="1"/>
  <c r="A124" i="2"/>
  <c r="A120"/>
  <c r="B55" i="8" s="1"/>
  <c r="A116" i="2"/>
  <c r="A112"/>
  <c r="A108"/>
  <c r="A104"/>
  <c r="A100"/>
  <c r="A96"/>
  <c r="A92"/>
  <c r="B50" i="8" s="1"/>
  <c r="A84" i="2"/>
  <c r="B42" i="1" s="1"/>
  <c r="A80" i="2"/>
  <c r="B37" i="1" s="1"/>
  <c r="A76" i="2"/>
  <c r="B31" i="1" s="1"/>
  <c r="A73" i="2"/>
  <c r="A69"/>
  <c r="A65"/>
  <c r="A61"/>
  <c r="A56"/>
  <c r="A53"/>
  <c r="A49"/>
  <c r="A45"/>
  <c r="A41"/>
  <c r="A35"/>
  <c r="M7" i="3" s="1"/>
  <c r="A31" i="2"/>
  <c r="A27"/>
  <c r="A23"/>
  <c r="A19"/>
  <c r="W132" i="8" s="1"/>
  <c r="A15" i="2"/>
  <c r="A11"/>
  <c r="A209"/>
  <c r="A205"/>
  <c r="A201"/>
  <c r="A197"/>
  <c r="A193"/>
  <c r="A189"/>
  <c r="A185"/>
  <c r="A181"/>
  <c r="A177"/>
  <c r="A173"/>
  <c r="A169"/>
  <c r="A165"/>
  <c r="A161"/>
  <c r="A157"/>
  <c r="A153"/>
  <c r="B93" i="8" s="1"/>
  <c r="A149" i="2"/>
  <c r="B94" i="8" s="1"/>
  <c r="A145" i="2"/>
  <c r="A141"/>
  <c r="U57" i="8" s="1"/>
  <c r="A137" i="2"/>
  <c r="A133"/>
  <c r="X58" i="8" s="1"/>
  <c r="A129" i="2"/>
  <c r="B85" i="8" s="1"/>
  <c r="A125" i="2"/>
  <c r="A121"/>
  <c r="A117"/>
  <c r="A113"/>
  <c r="A109"/>
  <c r="A105"/>
  <c r="A101"/>
  <c r="A97"/>
  <c r="A93"/>
  <c r="B51" i="8" s="1"/>
  <c r="A85" i="2"/>
  <c r="B43" i="1" s="1"/>
  <c r="A81" i="2"/>
  <c r="B38" i="1" s="1"/>
  <c r="A77" i="2"/>
  <c r="B34" i="1" s="1"/>
  <c r="A74" i="2"/>
  <c r="A70"/>
  <c r="A66"/>
  <c r="A62"/>
  <c r="A57"/>
  <c r="A50"/>
  <c r="B7" i="8" s="1"/>
  <c r="A46" i="2"/>
  <c r="A42"/>
  <c r="A36"/>
  <c r="A32"/>
  <c r="A28"/>
  <c r="A24"/>
  <c r="A20"/>
  <c r="A16"/>
  <c r="A12"/>
  <c r="A8"/>
  <c r="G2" i="3"/>
  <c r="E2" i="1"/>
  <c r="J2" i="4"/>
  <c r="C118" i="9" l="1"/>
  <c r="F118" s="1"/>
  <c r="U118" s="1"/>
  <c r="U107"/>
  <c r="C99"/>
  <c r="F99" s="1"/>
  <c r="U99" s="1"/>
  <c r="C104"/>
  <c r="F104" s="1"/>
  <c r="U104" s="1"/>
  <c r="C97"/>
  <c r="F97" s="1"/>
  <c r="C101"/>
  <c r="F101" s="1"/>
  <c r="U101" s="1"/>
  <c r="F120"/>
  <c r="U120" s="1"/>
  <c r="F114"/>
  <c r="U114" s="1"/>
  <c r="U100"/>
  <c r="C121"/>
  <c r="F121" s="1"/>
  <c r="U121" s="1"/>
  <c r="F115"/>
  <c r="U115" s="1"/>
  <c r="C105"/>
  <c r="F105" s="1"/>
  <c r="U105" s="1"/>
  <c r="U123"/>
  <c r="U126"/>
  <c r="F98"/>
  <c r="U98" s="1"/>
  <c r="B44" i="1"/>
  <c r="B91"/>
  <c r="B79"/>
  <c r="B74"/>
  <c r="B26"/>
  <c r="B67"/>
  <c r="B51"/>
  <c r="B32"/>
  <c r="C80" i="8"/>
  <c r="G52"/>
  <c r="E80"/>
  <c r="I52"/>
  <c r="H80"/>
  <c r="L52"/>
  <c r="O80"/>
  <c r="D80"/>
  <c r="H52"/>
  <c r="G80"/>
  <c r="K52"/>
  <c r="F80"/>
  <c r="J52"/>
  <c r="S6"/>
  <c r="P5" i="3"/>
  <c r="K80" i="8"/>
  <c r="U17"/>
  <c r="T2"/>
  <c r="T2" i="4"/>
  <c r="L80" i="8"/>
  <c r="AC61"/>
  <c r="AD61" s="1"/>
  <c r="AC59"/>
  <c r="T69" s="1"/>
  <c r="S62"/>
  <c r="M80"/>
  <c r="U34"/>
  <c r="B123"/>
  <c r="B42"/>
  <c r="V145"/>
  <c r="R145"/>
  <c r="R135"/>
  <c r="F97"/>
  <c r="I88"/>
  <c r="R68"/>
  <c r="I58"/>
  <c r="AB57"/>
  <c r="V57"/>
  <c r="F16"/>
  <c r="R88"/>
  <c r="R58"/>
  <c r="S57"/>
  <c r="I135"/>
  <c r="M97"/>
  <c r="R79"/>
  <c r="T16"/>
  <c r="I145"/>
  <c r="V79"/>
  <c r="M16"/>
  <c r="T97"/>
  <c r="I79"/>
  <c r="I68"/>
  <c r="B30"/>
  <c r="B111"/>
  <c r="G79"/>
  <c r="G145"/>
  <c r="G135"/>
  <c r="K97"/>
  <c r="G68"/>
  <c r="K16"/>
  <c r="G58"/>
  <c r="G88"/>
  <c r="B98"/>
  <c r="B17"/>
  <c r="B135"/>
  <c r="B77"/>
  <c r="B68"/>
  <c r="B88"/>
  <c r="B58"/>
  <c r="U133"/>
  <c r="B143"/>
  <c r="B20"/>
  <c r="B101"/>
  <c r="C95"/>
  <c r="C14"/>
  <c r="B91"/>
  <c r="B71"/>
  <c r="U138"/>
  <c r="X144"/>
  <c r="B61"/>
  <c r="B138"/>
  <c r="X78"/>
  <c r="B104"/>
  <c r="B23"/>
  <c r="D16"/>
  <c r="D97"/>
  <c r="N145"/>
  <c r="N135"/>
  <c r="R97"/>
  <c r="N68"/>
  <c r="R16"/>
  <c r="N88"/>
  <c r="N58"/>
  <c r="N79"/>
  <c r="S79"/>
  <c r="S145"/>
  <c r="B26"/>
  <c r="B107"/>
  <c r="C79"/>
  <c r="C145"/>
  <c r="C135"/>
  <c r="G97"/>
  <c r="C68"/>
  <c r="G16"/>
  <c r="C58"/>
  <c r="C88"/>
  <c r="B29"/>
  <c r="B110"/>
  <c r="F145"/>
  <c r="F135"/>
  <c r="J97"/>
  <c r="F68"/>
  <c r="J16"/>
  <c r="F88"/>
  <c r="F58"/>
  <c r="F79"/>
  <c r="B97"/>
  <c r="B16"/>
  <c r="N96"/>
  <c r="N15"/>
  <c r="B34"/>
  <c r="B115"/>
  <c r="J145"/>
  <c r="J135"/>
  <c r="N97"/>
  <c r="J68"/>
  <c r="N16"/>
  <c r="J88"/>
  <c r="J58"/>
  <c r="J79"/>
  <c r="B1" i="6"/>
  <c r="B1" i="7"/>
  <c r="B22" i="8"/>
  <c r="B103"/>
  <c r="B37"/>
  <c r="B118"/>
  <c r="C97"/>
  <c r="C16"/>
  <c r="M88"/>
  <c r="M58"/>
  <c r="Q16"/>
  <c r="M135"/>
  <c r="M79"/>
  <c r="M68"/>
  <c r="Q97"/>
  <c r="M145"/>
  <c r="B25"/>
  <c r="B106"/>
  <c r="B40"/>
  <c r="B121"/>
  <c r="C134"/>
  <c r="G96"/>
  <c r="C67"/>
  <c r="G15"/>
  <c r="C87"/>
  <c r="C78"/>
  <c r="C57"/>
  <c r="C144"/>
  <c r="P79"/>
  <c r="P145"/>
  <c r="P135"/>
  <c r="P58"/>
  <c r="P88"/>
  <c r="P68"/>
  <c r="AD55"/>
  <c r="T65"/>
  <c r="U13"/>
  <c r="Y76"/>
  <c r="B109"/>
  <c r="B28"/>
  <c r="B124"/>
  <c r="B43"/>
  <c r="E88"/>
  <c r="E58"/>
  <c r="I16"/>
  <c r="E145"/>
  <c r="E79"/>
  <c r="E68"/>
  <c r="I97"/>
  <c r="E135"/>
  <c r="B129"/>
  <c r="B48"/>
  <c r="B108"/>
  <c r="B27"/>
  <c r="D79"/>
  <c r="D145"/>
  <c r="D135"/>
  <c r="D88"/>
  <c r="D68"/>
  <c r="H97"/>
  <c r="D58"/>
  <c r="H16"/>
  <c r="B14"/>
  <c r="B95"/>
  <c r="B45"/>
  <c r="B126"/>
  <c r="B32"/>
  <c r="B113"/>
  <c r="B35"/>
  <c r="B116"/>
  <c r="K79"/>
  <c r="K145"/>
  <c r="K135"/>
  <c r="O97"/>
  <c r="K68"/>
  <c r="O16"/>
  <c r="K58"/>
  <c r="K88"/>
  <c r="B119"/>
  <c r="B38"/>
  <c r="Q88"/>
  <c r="Q58"/>
  <c r="Q145"/>
  <c r="Q135"/>
  <c r="Q79"/>
  <c r="Q68"/>
  <c r="B125"/>
  <c r="B44"/>
  <c r="Y144"/>
  <c r="S87"/>
  <c r="AC56"/>
  <c r="Y78"/>
  <c r="B72"/>
  <c r="U15"/>
  <c r="B139"/>
  <c r="B52"/>
  <c r="B146"/>
  <c r="S134"/>
  <c r="U96"/>
  <c r="B80"/>
  <c r="S67"/>
  <c r="B62"/>
  <c r="B128"/>
  <c r="B47"/>
  <c r="B100"/>
  <c r="B19"/>
  <c r="B60"/>
  <c r="B137"/>
  <c r="B90"/>
  <c r="W78"/>
  <c r="W144"/>
  <c r="U137"/>
  <c r="B70"/>
  <c r="B31"/>
  <c r="B112"/>
  <c r="B46"/>
  <c r="B127"/>
  <c r="H79"/>
  <c r="H145"/>
  <c r="H135"/>
  <c r="H58"/>
  <c r="L16"/>
  <c r="H88"/>
  <c r="H68"/>
  <c r="L97"/>
  <c r="B86"/>
  <c r="B133"/>
  <c r="B56"/>
  <c r="B66"/>
  <c r="W79"/>
  <c r="W145"/>
  <c r="X79"/>
  <c r="X145"/>
  <c r="U145"/>
  <c r="U79"/>
  <c r="AA57"/>
  <c r="B99"/>
  <c r="B18"/>
  <c r="B114"/>
  <c r="B33"/>
  <c r="J144"/>
  <c r="J134"/>
  <c r="J87"/>
  <c r="J78"/>
  <c r="J67"/>
  <c r="U136"/>
  <c r="S78"/>
  <c r="S144"/>
  <c r="B136"/>
  <c r="B69"/>
  <c r="B59"/>
  <c r="B89"/>
  <c r="B21"/>
  <c r="B102"/>
  <c r="B36"/>
  <c r="B117"/>
  <c r="C96"/>
  <c r="C15"/>
  <c r="L79"/>
  <c r="L145"/>
  <c r="L135"/>
  <c r="L88"/>
  <c r="L68"/>
  <c r="P97"/>
  <c r="L58"/>
  <c r="P16"/>
  <c r="C143"/>
  <c r="C86"/>
  <c r="C77"/>
  <c r="C133"/>
  <c r="C66"/>
  <c r="Y142"/>
  <c r="U94"/>
  <c r="AB142"/>
  <c r="S132"/>
  <c r="B24"/>
  <c r="B105"/>
  <c r="E97"/>
  <c r="E16"/>
  <c r="O79"/>
  <c r="O145"/>
  <c r="O135"/>
  <c r="S97"/>
  <c r="O68"/>
  <c r="S16"/>
  <c r="O58"/>
  <c r="O88"/>
  <c r="T145"/>
  <c r="T79"/>
  <c r="U27"/>
  <c r="N80"/>
  <c r="J80"/>
  <c r="U30"/>
  <c r="U43"/>
  <c r="S71"/>
  <c r="R91"/>
  <c r="W137"/>
  <c r="W146" s="1"/>
  <c r="AC60"/>
  <c r="AD60" s="1"/>
  <c r="S89"/>
  <c r="R90"/>
  <c r="S70"/>
  <c r="F48"/>
  <c r="F52" s="1"/>
  <c r="R89"/>
  <c r="R72"/>
  <c r="T48"/>
  <c r="T52" s="1"/>
  <c r="M48"/>
  <c r="M52" s="1"/>
  <c r="S84" i="4"/>
  <c r="B7"/>
  <c r="B12"/>
  <c r="AA61"/>
  <c r="AA60"/>
  <c r="X81"/>
  <c r="W81"/>
  <c r="D17"/>
  <c r="E17"/>
  <c r="G17"/>
  <c r="I17"/>
  <c r="K17"/>
  <c r="L17"/>
  <c r="N17"/>
  <c r="O17"/>
  <c r="P17"/>
  <c r="Q17"/>
  <c r="R17"/>
  <c r="S17"/>
  <c r="F18"/>
  <c r="M18"/>
  <c r="C27"/>
  <c r="D27"/>
  <c r="E27"/>
  <c r="G27"/>
  <c r="I27"/>
  <c r="J27"/>
  <c r="K27"/>
  <c r="L27"/>
  <c r="N27"/>
  <c r="O27"/>
  <c r="P27"/>
  <c r="Q27"/>
  <c r="R27"/>
  <c r="S27"/>
  <c r="D30"/>
  <c r="E30"/>
  <c r="G30"/>
  <c r="H30"/>
  <c r="I30"/>
  <c r="J30"/>
  <c r="K30"/>
  <c r="L30"/>
  <c r="N30"/>
  <c r="O30"/>
  <c r="P30"/>
  <c r="Q30"/>
  <c r="R30"/>
  <c r="S30"/>
  <c r="D34"/>
  <c r="E34"/>
  <c r="G34"/>
  <c r="I34"/>
  <c r="K34"/>
  <c r="L34"/>
  <c r="N34"/>
  <c r="O34"/>
  <c r="P34"/>
  <c r="Q34"/>
  <c r="R34"/>
  <c r="S34"/>
  <c r="C43"/>
  <c r="D43"/>
  <c r="E43"/>
  <c r="G43"/>
  <c r="J43"/>
  <c r="K43"/>
  <c r="L43"/>
  <c r="N43"/>
  <c r="O43"/>
  <c r="P43"/>
  <c r="Q43"/>
  <c r="R43"/>
  <c r="S43"/>
  <c r="AA59"/>
  <c r="U122" i="9" l="1"/>
  <c r="U106"/>
  <c r="F113"/>
  <c r="F96"/>
  <c r="I80" i="8"/>
  <c r="AD62"/>
  <c r="T43" i="4"/>
  <c r="M30"/>
  <c r="U18"/>
  <c r="F30"/>
  <c r="F17"/>
  <c r="F34"/>
  <c r="R80" i="8"/>
  <c r="T34" i="4"/>
  <c r="M43"/>
  <c r="T30"/>
  <c r="F27"/>
  <c r="T17"/>
  <c r="M17"/>
  <c r="M27"/>
  <c r="F43"/>
  <c r="M34"/>
  <c r="T27"/>
  <c r="T70" i="8"/>
  <c r="S90"/>
  <c r="T71"/>
  <c r="S91"/>
  <c r="AC62"/>
  <c r="U48"/>
  <c r="U52" s="1"/>
  <c r="S72"/>
  <c r="P48" i="4"/>
  <c r="P52" s="1"/>
  <c r="D48"/>
  <c r="D52" s="1"/>
  <c r="L48"/>
  <c r="L52" s="1"/>
  <c r="R48"/>
  <c r="R52" s="1"/>
  <c r="I48"/>
  <c r="I52" s="1"/>
  <c r="J48"/>
  <c r="J52" s="1"/>
  <c r="N48"/>
  <c r="N52" s="1"/>
  <c r="S48"/>
  <c r="S52" s="1"/>
  <c r="O48"/>
  <c r="O52" s="1"/>
  <c r="Q48"/>
  <c r="Q52" s="1"/>
  <c r="K48"/>
  <c r="K52" s="1"/>
  <c r="C48"/>
  <c r="H48"/>
  <c r="H52" s="1"/>
  <c r="E48"/>
  <c r="E52" s="1"/>
  <c r="G48"/>
  <c r="G52" s="1"/>
  <c r="F127" i="9" l="1"/>
  <c r="Y80" i="8"/>
  <c r="U17" i="4"/>
  <c r="U30"/>
  <c r="F48"/>
  <c r="F52" s="1"/>
  <c r="M48"/>
  <c r="M52" s="1"/>
  <c r="T48"/>
  <c r="T52" s="1"/>
  <c r="U43"/>
  <c r="U27"/>
  <c r="U34"/>
  <c r="T72" i="8"/>
  <c r="U48" i="4" l="1"/>
  <c r="U52" s="1"/>
  <c r="U81"/>
  <c r="K69"/>
  <c r="L69"/>
  <c r="M69"/>
  <c r="N69"/>
  <c r="P69"/>
  <c r="K70"/>
  <c r="L70"/>
  <c r="M70"/>
  <c r="N70"/>
  <c r="P70"/>
  <c r="J70"/>
  <c r="J69"/>
  <c r="F62" l="1"/>
  <c r="V59"/>
  <c r="Y62"/>
  <c r="H62"/>
  <c r="V60"/>
  <c r="Z62"/>
  <c r="T81" s="1"/>
  <c r="D88"/>
  <c r="F88"/>
  <c r="J88"/>
  <c r="L88"/>
  <c r="O88"/>
  <c r="C89"/>
  <c r="D89"/>
  <c r="F89"/>
  <c r="G72"/>
  <c r="G81" s="1"/>
  <c r="K89"/>
  <c r="L89"/>
  <c r="P89"/>
  <c r="D90"/>
  <c r="E90"/>
  <c r="H90"/>
  <c r="J90"/>
  <c r="K90"/>
  <c r="L90"/>
  <c r="N90"/>
  <c r="O90"/>
  <c r="P90"/>
  <c r="C72"/>
  <c r="C81" s="1"/>
  <c r="Q72"/>
  <c r="Q81" s="1"/>
  <c r="C88"/>
  <c r="G88"/>
  <c r="K88"/>
  <c r="E89"/>
  <c r="G89"/>
  <c r="H89"/>
  <c r="J89"/>
  <c r="M89"/>
  <c r="N89"/>
  <c r="C90"/>
  <c r="F90"/>
  <c r="G90"/>
  <c r="M90"/>
  <c r="N72" l="1"/>
  <c r="N81" s="1"/>
  <c r="J72"/>
  <c r="J81" s="1"/>
  <c r="G62"/>
  <c r="X62"/>
  <c r="U62"/>
  <c r="N88"/>
  <c r="T62"/>
  <c r="N62"/>
  <c r="J62"/>
  <c r="I59"/>
  <c r="C62"/>
  <c r="O72"/>
  <c r="O81" s="1"/>
  <c r="M72"/>
  <c r="M81" s="1"/>
  <c r="I60"/>
  <c r="F72"/>
  <c r="F81" s="1"/>
  <c r="V61"/>
  <c r="V62" s="1"/>
  <c r="Q62"/>
  <c r="M62"/>
  <c r="E62"/>
  <c r="H72"/>
  <c r="H81" s="1"/>
  <c r="K72"/>
  <c r="K81" s="1"/>
  <c r="I70"/>
  <c r="E72"/>
  <c r="E81" s="1"/>
  <c r="O89"/>
  <c r="R70"/>
  <c r="R89" s="1"/>
  <c r="P72"/>
  <c r="P81" s="1"/>
  <c r="O62"/>
  <c r="R61"/>
  <c r="P62"/>
  <c r="R60"/>
  <c r="P88"/>
  <c r="H88"/>
  <c r="R71"/>
  <c r="R90" s="1"/>
  <c r="I71"/>
  <c r="R69"/>
  <c r="I69"/>
  <c r="M88"/>
  <c r="E88"/>
  <c r="L72"/>
  <c r="L81" s="1"/>
  <c r="D72"/>
  <c r="D81" s="1"/>
  <c r="L62"/>
  <c r="D62"/>
  <c r="I61"/>
  <c r="W62"/>
  <c r="K62"/>
  <c r="R59"/>
  <c r="A10" i="7"/>
  <c r="A6" i="6"/>
  <c r="I2" i="8"/>
  <c r="B17" i="6"/>
  <c r="B16"/>
  <c r="B15"/>
  <c r="B14"/>
  <c r="B13"/>
  <c r="B12"/>
  <c r="B11"/>
  <c r="A11"/>
  <c r="B19" i="1" l="1"/>
  <c r="B29"/>
  <c r="B84" i="4"/>
  <c r="B18" i="1"/>
  <c r="B28"/>
  <c r="B50" i="4"/>
  <c r="W58"/>
  <c r="B77"/>
  <c r="AB142"/>
  <c r="B16" i="1"/>
  <c r="B20"/>
  <c r="B24"/>
  <c r="O6" i="7"/>
  <c r="C56" i="4"/>
  <c r="W56"/>
  <c r="Y57"/>
  <c r="AD56"/>
  <c r="W132"/>
  <c r="G8" i="6"/>
  <c r="T4" i="7" s="1"/>
  <c r="B15" i="1"/>
  <c r="B23"/>
  <c r="B51" i="4"/>
  <c r="X58"/>
  <c r="U57"/>
  <c r="B93"/>
  <c r="F8" i="6"/>
  <c r="B14" i="1"/>
  <c r="B55" i="4"/>
  <c r="T66"/>
  <c r="Z58"/>
  <c r="T57"/>
  <c r="B131"/>
  <c r="B13"/>
  <c r="B13" i="1"/>
  <c r="B17"/>
  <c r="B21"/>
  <c r="B25"/>
  <c r="B49" i="4"/>
  <c r="J57"/>
  <c r="P6" i="7"/>
  <c r="B65" i="4"/>
  <c r="W57"/>
  <c r="Y58"/>
  <c r="T56"/>
  <c r="B141"/>
  <c r="AA142"/>
  <c r="A7" i="6"/>
  <c r="B10" i="4"/>
  <c r="F2" i="6"/>
  <c r="D2" i="1"/>
  <c r="F2" i="3"/>
  <c r="I2" i="4"/>
  <c r="F7" i="6"/>
  <c r="C10" i="8" s="1"/>
  <c r="W131" i="4"/>
  <c r="A5" i="6"/>
  <c r="A4" i="7"/>
  <c r="B98" i="4"/>
  <c r="B18"/>
  <c r="B106"/>
  <c r="B26"/>
  <c r="B113"/>
  <c r="B33"/>
  <c r="C144"/>
  <c r="G96"/>
  <c r="C134"/>
  <c r="C58"/>
  <c r="C80"/>
  <c r="G16"/>
  <c r="C68"/>
  <c r="C87"/>
  <c r="J143"/>
  <c r="J133"/>
  <c r="J67"/>
  <c r="J86"/>
  <c r="J79"/>
  <c r="S131"/>
  <c r="AB141"/>
  <c r="Y141"/>
  <c r="U93"/>
  <c r="B97"/>
  <c r="B105"/>
  <c r="B25"/>
  <c r="B112"/>
  <c r="B32"/>
  <c r="B120"/>
  <c r="B40"/>
  <c r="C143"/>
  <c r="C133"/>
  <c r="G95"/>
  <c r="G15"/>
  <c r="C67"/>
  <c r="C79"/>
  <c r="C57"/>
  <c r="C86"/>
  <c r="P144"/>
  <c r="P134"/>
  <c r="P68"/>
  <c r="P87"/>
  <c r="P58"/>
  <c r="P80"/>
  <c r="U132"/>
  <c r="B142"/>
  <c r="B134"/>
  <c r="B78"/>
  <c r="B58"/>
  <c r="B68"/>
  <c r="B87"/>
  <c r="U13"/>
  <c r="Y77"/>
  <c r="T65"/>
  <c r="AD55"/>
  <c r="B96"/>
  <c r="B16"/>
  <c r="B100"/>
  <c r="B20"/>
  <c r="B104"/>
  <c r="B24"/>
  <c r="B108"/>
  <c r="B28"/>
  <c r="B115"/>
  <c r="B35"/>
  <c r="B123"/>
  <c r="B43"/>
  <c r="B127"/>
  <c r="B47"/>
  <c r="C94"/>
  <c r="C14"/>
  <c r="E96"/>
  <c r="E16"/>
  <c r="E134"/>
  <c r="E144"/>
  <c r="I96"/>
  <c r="E58"/>
  <c r="E68"/>
  <c r="E87"/>
  <c r="E80"/>
  <c r="I16"/>
  <c r="N95"/>
  <c r="N15"/>
  <c r="K144"/>
  <c r="O96"/>
  <c r="K134"/>
  <c r="K58"/>
  <c r="K80"/>
  <c r="K68"/>
  <c r="O16"/>
  <c r="K87"/>
  <c r="O134"/>
  <c r="O144"/>
  <c r="S96"/>
  <c r="O58"/>
  <c r="O80"/>
  <c r="S16"/>
  <c r="O87"/>
  <c r="O68"/>
  <c r="B128"/>
  <c r="B48"/>
  <c r="X143"/>
  <c r="B137"/>
  <c r="U137"/>
  <c r="B61"/>
  <c r="X79"/>
  <c r="B71"/>
  <c r="B90"/>
  <c r="T6" i="7"/>
  <c r="T144" i="4"/>
  <c r="T80"/>
  <c r="A9" i="7"/>
  <c r="B94" i="4"/>
  <c r="B14"/>
  <c r="B102"/>
  <c r="B22"/>
  <c r="B110"/>
  <c r="B30"/>
  <c r="B117"/>
  <c r="B37"/>
  <c r="B125"/>
  <c r="B45"/>
  <c r="C96"/>
  <c r="C16"/>
  <c r="G134"/>
  <c r="G144"/>
  <c r="K96"/>
  <c r="G58"/>
  <c r="G80"/>
  <c r="K16"/>
  <c r="G87"/>
  <c r="G68"/>
  <c r="M134"/>
  <c r="M144"/>
  <c r="Q96"/>
  <c r="M58"/>
  <c r="M80"/>
  <c r="Q16"/>
  <c r="M68"/>
  <c r="M87"/>
  <c r="Q134"/>
  <c r="Q144"/>
  <c r="Q68"/>
  <c r="Q87"/>
  <c r="Q58"/>
  <c r="Q80"/>
  <c r="U135"/>
  <c r="B135"/>
  <c r="S143"/>
  <c r="B59"/>
  <c r="S79"/>
  <c r="B69"/>
  <c r="B88"/>
  <c r="B101"/>
  <c r="B21"/>
  <c r="B109"/>
  <c r="B29"/>
  <c r="B116"/>
  <c r="B36"/>
  <c r="B124"/>
  <c r="B44"/>
  <c r="C95"/>
  <c r="C15"/>
  <c r="F134"/>
  <c r="F144"/>
  <c r="J96"/>
  <c r="J16"/>
  <c r="F58"/>
  <c r="F80"/>
  <c r="F68"/>
  <c r="F87"/>
  <c r="L134"/>
  <c r="P96"/>
  <c r="L144"/>
  <c r="L68"/>
  <c r="L87"/>
  <c r="L58"/>
  <c r="L80"/>
  <c r="P16"/>
  <c r="S133"/>
  <c r="B138"/>
  <c r="B145"/>
  <c r="U95"/>
  <c r="Y143"/>
  <c r="B52"/>
  <c r="AC56"/>
  <c r="B72"/>
  <c r="Y79"/>
  <c r="B62"/>
  <c r="S67"/>
  <c r="S86"/>
  <c r="B81"/>
  <c r="U15"/>
  <c r="C132"/>
  <c r="C142"/>
  <c r="C85"/>
  <c r="C66"/>
  <c r="C78"/>
  <c r="B99"/>
  <c r="B19"/>
  <c r="B103"/>
  <c r="B23"/>
  <c r="B107"/>
  <c r="B27"/>
  <c r="B111"/>
  <c r="B31"/>
  <c r="B114"/>
  <c r="B34"/>
  <c r="B118"/>
  <c r="B38"/>
  <c r="B122"/>
  <c r="B42"/>
  <c r="B126"/>
  <c r="B46"/>
  <c r="D96"/>
  <c r="D16"/>
  <c r="H96"/>
  <c r="D134"/>
  <c r="D144"/>
  <c r="D68"/>
  <c r="D87"/>
  <c r="D58"/>
  <c r="D80"/>
  <c r="H16"/>
  <c r="H134"/>
  <c r="H144"/>
  <c r="L96"/>
  <c r="H68"/>
  <c r="H87"/>
  <c r="H58"/>
  <c r="H80"/>
  <c r="L16"/>
  <c r="J134"/>
  <c r="J144"/>
  <c r="N96"/>
  <c r="J58"/>
  <c r="J80"/>
  <c r="J68"/>
  <c r="J87"/>
  <c r="N16"/>
  <c r="N6" i="7"/>
  <c r="N134" i="4"/>
  <c r="N144"/>
  <c r="R96"/>
  <c r="R16"/>
  <c r="N58"/>
  <c r="N80"/>
  <c r="N68"/>
  <c r="N87"/>
  <c r="I134"/>
  <c r="I144"/>
  <c r="M96"/>
  <c r="T96"/>
  <c r="R134"/>
  <c r="R144"/>
  <c r="V144"/>
  <c r="F96"/>
  <c r="S57"/>
  <c r="R58"/>
  <c r="R80"/>
  <c r="V57"/>
  <c r="R68"/>
  <c r="I80"/>
  <c r="R87"/>
  <c r="I68"/>
  <c r="I87"/>
  <c r="T16"/>
  <c r="V80"/>
  <c r="F16"/>
  <c r="AB57"/>
  <c r="I58"/>
  <c r="M16"/>
  <c r="B132"/>
  <c r="B66"/>
  <c r="B85"/>
  <c r="B56"/>
  <c r="B136"/>
  <c r="W143"/>
  <c r="U136"/>
  <c r="B60"/>
  <c r="B70"/>
  <c r="W79"/>
  <c r="B89"/>
  <c r="U144"/>
  <c r="X144"/>
  <c r="W144"/>
  <c r="W80"/>
  <c r="U80"/>
  <c r="AA57"/>
  <c r="X80"/>
  <c r="S6" i="7"/>
  <c r="S144" i="4"/>
  <c r="S80"/>
  <c r="L6" i="7"/>
  <c r="S61" i="4"/>
  <c r="W137" s="1"/>
  <c r="X145" s="1"/>
  <c r="S70"/>
  <c r="S89" s="1"/>
  <c r="R62"/>
  <c r="S60"/>
  <c r="W136" s="1"/>
  <c r="W145" s="1"/>
  <c r="I89"/>
  <c r="R72"/>
  <c r="R88"/>
  <c r="I72"/>
  <c r="S69"/>
  <c r="I88"/>
  <c r="S59"/>
  <c r="I90"/>
  <c r="S71"/>
  <c r="I62"/>
  <c r="J6" i="7"/>
  <c r="K6"/>
  <c r="E6"/>
  <c r="G6"/>
  <c r="M6"/>
  <c r="J5"/>
  <c r="Q6"/>
  <c r="C6"/>
  <c r="S5"/>
  <c r="H6"/>
  <c r="D6"/>
  <c r="C5"/>
  <c r="F6"/>
  <c r="C10" i="4" l="1"/>
  <c r="A7" i="7"/>
  <c r="P7" s="1"/>
  <c r="S62" i="4"/>
  <c r="AB61"/>
  <c r="AC61" s="1"/>
  <c r="AD61" s="1"/>
  <c r="S88"/>
  <c r="S72"/>
  <c r="V81"/>
  <c r="AB60"/>
  <c r="AC60" s="1"/>
  <c r="AD60" s="1"/>
  <c r="S90"/>
  <c r="P137" i="8" l="1"/>
  <c r="P138"/>
  <c r="P136"/>
  <c r="P146"/>
  <c r="P136" i="4"/>
  <c r="C7" i="7"/>
  <c r="S7"/>
  <c r="L7"/>
  <c r="T7"/>
  <c r="T146" i="8" s="1"/>
  <c r="N7" i="7"/>
  <c r="O7"/>
  <c r="H7"/>
  <c r="L116" i="4" s="1"/>
  <c r="Q7" i="7"/>
  <c r="Q137" i="4" s="1"/>
  <c r="J7" i="7"/>
  <c r="K7"/>
  <c r="E7"/>
  <c r="I115" i="4" s="1"/>
  <c r="D7" i="7"/>
  <c r="H98" i="4" s="1"/>
  <c r="F7" i="7"/>
  <c r="G7"/>
  <c r="M7"/>
  <c r="Q119" i="4" s="1"/>
  <c r="P145"/>
  <c r="P106"/>
  <c r="P135"/>
  <c r="P137"/>
  <c r="T71"/>
  <c r="T70"/>
  <c r="AA62"/>
  <c r="AB59"/>
  <c r="H136" l="1"/>
  <c r="N125" i="8"/>
  <c r="N120"/>
  <c r="N116"/>
  <c r="N110"/>
  <c r="N105"/>
  <c r="N101"/>
  <c r="N113"/>
  <c r="N126"/>
  <c r="N121"/>
  <c r="N117"/>
  <c r="N112"/>
  <c r="N106"/>
  <c r="N102"/>
  <c r="N127"/>
  <c r="N122"/>
  <c r="N118"/>
  <c r="N107"/>
  <c r="N123"/>
  <c r="N100"/>
  <c r="N114"/>
  <c r="N99"/>
  <c r="N128"/>
  <c r="N104"/>
  <c r="N119"/>
  <c r="N109"/>
  <c r="N103"/>
  <c r="J138"/>
  <c r="J136"/>
  <c r="J137"/>
  <c r="J146"/>
  <c r="G126" i="4"/>
  <c r="C138" i="8"/>
  <c r="G127"/>
  <c r="G122"/>
  <c r="G118"/>
  <c r="G113"/>
  <c r="G107"/>
  <c r="G103"/>
  <c r="G99"/>
  <c r="G116"/>
  <c r="G110"/>
  <c r="G128"/>
  <c r="G123"/>
  <c r="G119"/>
  <c r="G114"/>
  <c r="G109"/>
  <c r="G104"/>
  <c r="G100"/>
  <c r="C137"/>
  <c r="C136"/>
  <c r="G125"/>
  <c r="G120"/>
  <c r="G121"/>
  <c r="G106"/>
  <c r="G112"/>
  <c r="G105"/>
  <c r="G126"/>
  <c r="G102"/>
  <c r="G117"/>
  <c r="G101"/>
  <c r="C146"/>
  <c r="O128"/>
  <c r="O123"/>
  <c r="O119"/>
  <c r="O114"/>
  <c r="O109"/>
  <c r="O104"/>
  <c r="O100"/>
  <c r="O112"/>
  <c r="O125"/>
  <c r="O120"/>
  <c r="O116"/>
  <c r="O110"/>
  <c r="O105"/>
  <c r="O101"/>
  <c r="O126"/>
  <c r="O121"/>
  <c r="O117"/>
  <c r="O118"/>
  <c r="O103"/>
  <c r="O122"/>
  <c r="O102"/>
  <c r="O113"/>
  <c r="O99"/>
  <c r="O127"/>
  <c r="O107"/>
  <c r="O106"/>
  <c r="K138"/>
  <c r="K136"/>
  <c r="K137"/>
  <c r="K146"/>
  <c r="H125" i="4"/>
  <c r="H126" i="8"/>
  <c r="H121"/>
  <c r="H117"/>
  <c r="H112"/>
  <c r="H106"/>
  <c r="H102"/>
  <c r="D138"/>
  <c r="H127"/>
  <c r="H122"/>
  <c r="H118"/>
  <c r="H113"/>
  <c r="H107"/>
  <c r="H103"/>
  <c r="H99"/>
  <c r="H128"/>
  <c r="H123"/>
  <c r="H119"/>
  <c r="H114"/>
  <c r="H109"/>
  <c r="H116"/>
  <c r="H101"/>
  <c r="D137"/>
  <c r="H120"/>
  <c r="H110"/>
  <c r="H100"/>
  <c r="H105"/>
  <c r="H125"/>
  <c r="H104"/>
  <c r="Q136" i="4"/>
  <c r="Q136" i="8"/>
  <c r="Q138"/>
  <c r="Q137"/>
  <c r="Q146"/>
  <c r="J125" i="4"/>
  <c r="J128" i="8"/>
  <c r="J123"/>
  <c r="J119"/>
  <c r="J114"/>
  <c r="J109"/>
  <c r="J104"/>
  <c r="J100"/>
  <c r="F137"/>
  <c r="F136"/>
  <c r="J125"/>
  <c r="J120"/>
  <c r="J116"/>
  <c r="J110"/>
  <c r="J108" s="1"/>
  <c r="J105"/>
  <c r="J101"/>
  <c r="J126"/>
  <c r="J121"/>
  <c r="J117"/>
  <c r="J112"/>
  <c r="F138"/>
  <c r="J122"/>
  <c r="J99"/>
  <c r="J113"/>
  <c r="J106"/>
  <c r="J127"/>
  <c r="J107"/>
  <c r="J103"/>
  <c r="J118"/>
  <c r="J102"/>
  <c r="F146"/>
  <c r="R127" i="4"/>
  <c r="N137" i="8"/>
  <c r="R125"/>
  <c r="R120"/>
  <c r="R116"/>
  <c r="R110"/>
  <c r="R105"/>
  <c r="R101"/>
  <c r="R126"/>
  <c r="R121"/>
  <c r="R117"/>
  <c r="R112"/>
  <c r="R106"/>
  <c r="R102"/>
  <c r="R127"/>
  <c r="R122"/>
  <c r="R118"/>
  <c r="R113"/>
  <c r="R107"/>
  <c r="R119"/>
  <c r="R109"/>
  <c r="R104"/>
  <c r="R123"/>
  <c r="R103"/>
  <c r="R114"/>
  <c r="R100"/>
  <c r="R128"/>
  <c r="R99"/>
  <c r="N136"/>
  <c r="N138"/>
  <c r="N146"/>
  <c r="G138"/>
  <c r="K127"/>
  <c r="K122"/>
  <c r="K118"/>
  <c r="K113"/>
  <c r="K107"/>
  <c r="K103"/>
  <c r="K99"/>
  <c r="K128"/>
  <c r="K123"/>
  <c r="K119"/>
  <c r="K114"/>
  <c r="K109"/>
  <c r="K104"/>
  <c r="K100"/>
  <c r="G137"/>
  <c r="G136"/>
  <c r="K125"/>
  <c r="K120"/>
  <c r="K116"/>
  <c r="K110"/>
  <c r="K117"/>
  <c r="K102"/>
  <c r="K121"/>
  <c r="K101"/>
  <c r="K112"/>
  <c r="K106"/>
  <c r="K126"/>
  <c r="K105"/>
  <c r="G146"/>
  <c r="S128"/>
  <c r="S123"/>
  <c r="S119"/>
  <c r="S114"/>
  <c r="S109"/>
  <c r="S104"/>
  <c r="S100"/>
  <c r="S106"/>
  <c r="S125"/>
  <c r="S120"/>
  <c r="S116"/>
  <c r="S110"/>
  <c r="S105"/>
  <c r="S101"/>
  <c r="S126"/>
  <c r="S121"/>
  <c r="S117"/>
  <c r="S112"/>
  <c r="S127"/>
  <c r="S107"/>
  <c r="S99"/>
  <c r="S118"/>
  <c r="S122"/>
  <c r="S103"/>
  <c r="S113"/>
  <c r="S102"/>
  <c r="O138"/>
  <c r="O136"/>
  <c r="O137"/>
  <c r="O146"/>
  <c r="M137" i="4"/>
  <c r="Q126" i="8"/>
  <c r="Q121"/>
  <c r="Q117"/>
  <c r="Q112"/>
  <c r="Q106"/>
  <c r="Q102"/>
  <c r="Q127"/>
  <c r="Q122"/>
  <c r="Q118"/>
  <c r="Q113"/>
  <c r="Q107"/>
  <c r="Q103"/>
  <c r="Q99"/>
  <c r="Q128"/>
  <c r="Q123"/>
  <c r="Q119"/>
  <c r="Q114"/>
  <c r="Q109"/>
  <c r="Q101"/>
  <c r="Q125"/>
  <c r="Q100"/>
  <c r="Q116"/>
  <c r="Q105"/>
  <c r="Q120"/>
  <c r="Q110"/>
  <c r="Q104"/>
  <c r="M138"/>
  <c r="M137"/>
  <c r="M136"/>
  <c r="M146"/>
  <c r="E135" i="4"/>
  <c r="E137" i="8"/>
  <c r="E136"/>
  <c r="I125"/>
  <c r="I120"/>
  <c r="I116"/>
  <c r="I110"/>
  <c r="I105"/>
  <c r="I101"/>
  <c r="I126"/>
  <c r="I121"/>
  <c r="I117"/>
  <c r="I112"/>
  <c r="I106"/>
  <c r="I102"/>
  <c r="E138"/>
  <c r="I127"/>
  <c r="I122"/>
  <c r="I118"/>
  <c r="I113"/>
  <c r="I107"/>
  <c r="I114"/>
  <c r="I104"/>
  <c r="I128"/>
  <c r="I103"/>
  <c r="I119"/>
  <c r="I109"/>
  <c r="I108" s="1"/>
  <c r="I100"/>
  <c r="I123"/>
  <c r="I99"/>
  <c r="E146"/>
  <c r="L120" i="4"/>
  <c r="L126" i="8"/>
  <c r="L121"/>
  <c r="L117"/>
  <c r="L112"/>
  <c r="L106"/>
  <c r="L102"/>
  <c r="L109"/>
  <c r="H138"/>
  <c r="L127"/>
  <c r="L122"/>
  <c r="L118"/>
  <c r="L113"/>
  <c r="L107"/>
  <c r="L103"/>
  <c r="L99"/>
  <c r="L128"/>
  <c r="L123"/>
  <c r="L119"/>
  <c r="L114"/>
  <c r="H136"/>
  <c r="L125"/>
  <c r="L105"/>
  <c r="L116"/>
  <c r="L104"/>
  <c r="H137"/>
  <c r="L120"/>
  <c r="L110"/>
  <c r="L101"/>
  <c r="L100"/>
  <c r="H146"/>
  <c r="P122" i="4"/>
  <c r="P127" i="8"/>
  <c r="P122"/>
  <c r="P118"/>
  <c r="P113"/>
  <c r="P107"/>
  <c r="P103"/>
  <c r="P99"/>
  <c r="P110"/>
  <c r="P128"/>
  <c r="P123"/>
  <c r="P119"/>
  <c r="P114"/>
  <c r="P109"/>
  <c r="P104"/>
  <c r="P100"/>
  <c r="P125"/>
  <c r="P120"/>
  <c r="P116"/>
  <c r="P126"/>
  <c r="P106"/>
  <c r="P117"/>
  <c r="P105"/>
  <c r="P121"/>
  <c r="P102"/>
  <c r="P112"/>
  <c r="P101"/>
  <c r="L137"/>
  <c r="L138"/>
  <c r="L136"/>
  <c r="L146"/>
  <c r="P139"/>
  <c r="Q115" i="4"/>
  <c r="H99"/>
  <c r="I108"/>
  <c r="H115"/>
  <c r="H112"/>
  <c r="H117"/>
  <c r="H102"/>
  <c r="H135"/>
  <c r="H127"/>
  <c r="I117"/>
  <c r="H101"/>
  <c r="H100"/>
  <c r="H104"/>
  <c r="H111"/>
  <c r="H119"/>
  <c r="H105"/>
  <c r="H120"/>
  <c r="J109"/>
  <c r="G100"/>
  <c r="J135"/>
  <c r="R122"/>
  <c r="G137"/>
  <c r="O112"/>
  <c r="M145"/>
  <c r="H145"/>
  <c r="P120"/>
  <c r="H126"/>
  <c r="Q135"/>
  <c r="T145"/>
  <c r="N99"/>
  <c r="G116"/>
  <c r="I106"/>
  <c r="R117"/>
  <c r="P124"/>
  <c r="J119"/>
  <c r="C137"/>
  <c r="S124"/>
  <c r="I122"/>
  <c r="K126"/>
  <c r="Q98"/>
  <c r="L115"/>
  <c r="L98"/>
  <c r="L119"/>
  <c r="I100"/>
  <c r="Q108"/>
  <c r="P119"/>
  <c r="L111"/>
  <c r="L106"/>
  <c r="I118"/>
  <c r="Q126"/>
  <c r="P104"/>
  <c r="Q145"/>
  <c r="L100"/>
  <c r="E145"/>
  <c r="H103"/>
  <c r="H118"/>
  <c r="H124"/>
  <c r="H108"/>
  <c r="H109"/>
  <c r="I104"/>
  <c r="P101"/>
  <c r="Q103"/>
  <c r="P108"/>
  <c r="L118"/>
  <c r="H122"/>
  <c r="J126"/>
  <c r="N135"/>
  <c r="N106"/>
  <c r="J117"/>
  <c r="R118"/>
  <c r="J100"/>
  <c r="N145"/>
  <c r="O120"/>
  <c r="N111"/>
  <c r="N108"/>
  <c r="R100"/>
  <c r="J118"/>
  <c r="G105"/>
  <c r="G122"/>
  <c r="N117"/>
  <c r="G121"/>
  <c r="G98"/>
  <c r="J101"/>
  <c r="J137"/>
  <c r="R124"/>
  <c r="R106"/>
  <c r="N103"/>
  <c r="P115"/>
  <c r="Q104"/>
  <c r="P102"/>
  <c r="L104"/>
  <c r="S117"/>
  <c r="Q111"/>
  <c r="P100"/>
  <c r="I103"/>
  <c r="L109"/>
  <c r="L122"/>
  <c r="I119"/>
  <c r="S119"/>
  <c r="L136"/>
  <c r="Q113"/>
  <c r="P109"/>
  <c r="P111"/>
  <c r="I98"/>
  <c r="H106"/>
  <c r="H116"/>
  <c r="D136"/>
  <c r="H113"/>
  <c r="I116"/>
  <c r="D135"/>
  <c r="D137"/>
  <c r="I127"/>
  <c r="K106"/>
  <c r="Q118"/>
  <c r="L113"/>
  <c r="S99"/>
  <c r="Q102"/>
  <c r="Q117"/>
  <c r="P105"/>
  <c r="L99"/>
  <c r="I120"/>
  <c r="O118"/>
  <c r="I121"/>
  <c r="P117"/>
  <c r="Q99"/>
  <c r="L102"/>
  <c r="K135"/>
  <c r="I113"/>
  <c r="G127"/>
  <c r="N136"/>
  <c r="J104"/>
  <c r="J106"/>
  <c r="J111"/>
  <c r="R119"/>
  <c r="N112"/>
  <c r="R104"/>
  <c r="N126"/>
  <c r="G112"/>
  <c r="J113"/>
  <c r="F135"/>
  <c r="G108"/>
  <c r="G103"/>
  <c r="N122"/>
  <c r="N116"/>
  <c r="J102"/>
  <c r="G111"/>
  <c r="G109"/>
  <c r="R116"/>
  <c r="R120"/>
  <c r="J124"/>
  <c r="J122"/>
  <c r="C145"/>
  <c r="F136"/>
  <c r="K117"/>
  <c r="J127"/>
  <c r="O111"/>
  <c r="R111"/>
  <c r="S121"/>
  <c r="J145"/>
  <c r="O135"/>
  <c r="O124"/>
  <c r="R105"/>
  <c r="S125"/>
  <c r="N115"/>
  <c r="N104"/>
  <c r="R121"/>
  <c r="G101"/>
  <c r="J98"/>
  <c r="G104"/>
  <c r="K98"/>
  <c r="G125"/>
  <c r="G119"/>
  <c r="F137"/>
  <c r="R126"/>
  <c r="N98"/>
  <c r="N124"/>
  <c r="N102"/>
  <c r="H121"/>
  <c r="J105"/>
  <c r="G118"/>
  <c r="J103"/>
  <c r="G115"/>
  <c r="F145"/>
  <c r="N113"/>
  <c r="R113"/>
  <c r="N127"/>
  <c r="G106"/>
  <c r="G124"/>
  <c r="N137"/>
  <c r="R101"/>
  <c r="J121"/>
  <c r="J99"/>
  <c r="C136"/>
  <c r="R103"/>
  <c r="R112"/>
  <c r="K124"/>
  <c r="J120"/>
  <c r="C135"/>
  <c r="G99"/>
  <c r="K101"/>
  <c r="J108"/>
  <c r="G102"/>
  <c r="J112"/>
  <c r="R108"/>
  <c r="R115"/>
  <c r="J136"/>
  <c r="N119"/>
  <c r="R98"/>
  <c r="R99"/>
  <c r="R109"/>
  <c r="N125"/>
  <c r="N105"/>
  <c r="R125"/>
  <c r="J116"/>
  <c r="J115"/>
  <c r="G117"/>
  <c r="R102"/>
  <c r="G120"/>
  <c r="S100"/>
  <c r="G113"/>
  <c r="K145"/>
  <c r="N100"/>
  <c r="N121"/>
  <c r="N120"/>
  <c r="N101"/>
  <c r="N109"/>
  <c r="N118"/>
  <c r="K112"/>
  <c r="S104"/>
  <c r="K113"/>
  <c r="O126"/>
  <c r="S103"/>
  <c r="O101"/>
  <c r="K108"/>
  <c r="O113"/>
  <c r="S120"/>
  <c r="O100"/>
  <c r="Q112"/>
  <c r="Q125"/>
  <c r="P118"/>
  <c r="P113"/>
  <c r="L125"/>
  <c r="K111"/>
  <c r="K119"/>
  <c r="S98"/>
  <c r="S101"/>
  <c r="K104"/>
  <c r="Q127"/>
  <c r="G145"/>
  <c r="Q109"/>
  <c r="M135"/>
  <c r="L145"/>
  <c r="P98"/>
  <c r="K120"/>
  <c r="L117"/>
  <c r="L127"/>
  <c r="O122"/>
  <c r="O137"/>
  <c r="I124"/>
  <c r="L121"/>
  <c r="S111"/>
  <c r="H137"/>
  <c r="O104"/>
  <c r="O99"/>
  <c r="S122"/>
  <c r="I99"/>
  <c r="I102"/>
  <c r="L103"/>
  <c r="S102"/>
  <c r="Q120"/>
  <c r="P99"/>
  <c r="K125"/>
  <c r="L137"/>
  <c r="K105"/>
  <c r="O136"/>
  <c r="P121"/>
  <c r="S116"/>
  <c r="Q106"/>
  <c r="O119"/>
  <c r="O116"/>
  <c r="I101"/>
  <c r="I105"/>
  <c r="K136"/>
  <c r="O115"/>
  <c r="K103"/>
  <c r="S118"/>
  <c r="K121"/>
  <c r="G136"/>
  <c r="O106"/>
  <c r="S115"/>
  <c r="S126"/>
  <c r="O105"/>
  <c r="S112"/>
  <c r="K102"/>
  <c r="K99"/>
  <c r="O108"/>
  <c r="O125"/>
  <c r="M136"/>
  <c r="Q105"/>
  <c r="P126"/>
  <c r="L112"/>
  <c r="L105"/>
  <c r="K127"/>
  <c r="K100"/>
  <c r="S105"/>
  <c r="K116"/>
  <c r="Q121"/>
  <c r="Q116"/>
  <c r="K109"/>
  <c r="Q122"/>
  <c r="P125"/>
  <c r="P112"/>
  <c r="G135"/>
  <c r="K118"/>
  <c r="L124"/>
  <c r="O109"/>
  <c r="O103"/>
  <c r="S127"/>
  <c r="I126"/>
  <c r="L108"/>
  <c r="Q124"/>
  <c r="L101"/>
  <c r="O121"/>
  <c r="O102"/>
  <c r="S109"/>
  <c r="O145"/>
  <c r="I111"/>
  <c r="I109"/>
  <c r="S108"/>
  <c r="P116"/>
  <c r="K122"/>
  <c r="P127"/>
  <c r="K115"/>
  <c r="Q100"/>
  <c r="P103"/>
  <c r="S113"/>
  <c r="L126"/>
  <c r="L135"/>
  <c r="K137"/>
  <c r="Q101"/>
  <c r="O117"/>
  <c r="S106"/>
  <c r="O127"/>
  <c r="I112"/>
  <c r="O98"/>
  <c r="E137"/>
  <c r="E136"/>
  <c r="I125"/>
  <c r="P138"/>
  <c r="AB62"/>
  <c r="AC59"/>
  <c r="Q138" l="1"/>
  <c r="O108" i="8"/>
  <c r="O111"/>
  <c r="I146"/>
  <c r="P108"/>
  <c r="Q108"/>
  <c r="L98"/>
  <c r="M120"/>
  <c r="F139"/>
  <c r="R137"/>
  <c r="Q111"/>
  <c r="S124"/>
  <c r="R111"/>
  <c r="L124"/>
  <c r="S111"/>
  <c r="K98"/>
  <c r="H98"/>
  <c r="N108"/>
  <c r="T109"/>
  <c r="N98"/>
  <c r="T99"/>
  <c r="N124"/>
  <c r="T125"/>
  <c r="C139"/>
  <c r="I136"/>
  <c r="G108"/>
  <c r="M109"/>
  <c r="G115"/>
  <c r="M117"/>
  <c r="G124"/>
  <c r="M125"/>
  <c r="G98"/>
  <c r="M99"/>
  <c r="T112"/>
  <c r="N111"/>
  <c r="T116"/>
  <c r="N115"/>
  <c r="T127"/>
  <c r="M126"/>
  <c r="M121"/>
  <c r="M114"/>
  <c r="M110"/>
  <c r="M107"/>
  <c r="M127"/>
  <c r="T107"/>
  <c r="T102"/>
  <c r="T121"/>
  <c r="P98"/>
  <c r="S115"/>
  <c r="G139"/>
  <c r="R98"/>
  <c r="J98"/>
  <c r="I137"/>
  <c r="K139"/>
  <c r="O124"/>
  <c r="M102"/>
  <c r="M106"/>
  <c r="M103"/>
  <c r="M122"/>
  <c r="R146"/>
  <c r="T103"/>
  <c r="T128"/>
  <c r="T117"/>
  <c r="T120"/>
  <c r="P124"/>
  <c r="P111"/>
  <c r="L115"/>
  <c r="L108"/>
  <c r="M104"/>
  <c r="E139"/>
  <c r="M139"/>
  <c r="Q98"/>
  <c r="S108"/>
  <c r="K115"/>
  <c r="K124"/>
  <c r="N139"/>
  <c r="R108"/>
  <c r="R115"/>
  <c r="J111"/>
  <c r="D139"/>
  <c r="H108"/>
  <c r="I138"/>
  <c r="T123"/>
  <c r="M123"/>
  <c r="M118"/>
  <c r="R138"/>
  <c r="T104"/>
  <c r="T100"/>
  <c r="T122"/>
  <c r="T113"/>
  <c r="M112"/>
  <c r="I111"/>
  <c r="M116"/>
  <c r="I115"/>
  <c r="G111"/>
  <c r="M113"/>
  <c r="R136"/>
  <c r="J139"/>
  <c r="R124"/>
  <c r="T105"/>
  <c r="I98"/>
  <c r="Q124"/>
  <c r="K108"/>
  <c r="K111"/>
  <c r="T101"/>
  <c r="L139"/>
  <c r="P115"/>
  <c r="H139"/>
  <c r="L111"/>
  <c r="M100"/>
  <c r="M128"/>
  <c r="I124"/>
  <c r="Q115"/>
  <c r="O139"/>
  <c r="S98"/>
  <c r="J124"/>
  <c r="J115"/>
  <c r="Q139"/>
  <c r="H124"/>
  <c r="H115"/>
  <c r="H111"/>
  <c r="O98"/>
  <c r="O115"/>
  <c r="M101"/>
  <c r="M105"/>
  <c r="M119"/>
  <c r="T119"/>
  <c r="T114"/>
  <c r="T118"/>
  <c r="T106"/>
  <c r="T126"/>
  <c r="T110"/>
  <c r="H110" i="4"/>
  <c r="J107"/>
  <c r="I107"/>
  <c r="H123"/>
  <c r="M138"/>
  <c r="S123"/>
  <c r="H138"/>
  <c r="Q107"/>
  <c r="Q110"/>
  <c r="J138"/>
  <c r="P107"/>
  <c r="H107"/>
  <c r="J123"/>
  <c r="D138"/>
  <c r="I110"/>
  <c r="L107"/>
  <c r="L110"/>
  <c r="R137"/>
  <c r="J110"/>
  <c r="O107"/>
  <c r="T118"/>
  <c r="N123"/>
  <c r="M119"/>
  <c r="N114"/>
  <c r="S110"/>
  <c r="F138"/>
  <c r="P114"/>
  <c r="M118"/>
  <c r="O138"/>
  <c r="M113"/>
  <c r="R107"/>
  <c r="M121"/>
  <c r="M117"/>
  <c r="G110"/>
  <c r="T119"/>
  <c r="M109"/>
  <c r="R135"/>
  <c r="I123"/>
  <c r="P123"/>
  <c r="K123"/>
  <c r="O110"/>
  <c r="T115"/>
  <c r="T120"/>
  <c r="M108"/>
  <c r="T109"/>
  <c r="M120"/>
  <c r="N138"/>
  <c r="K107"/>
  <c r="I137"/>
  <c r="M116"/>
  <c r="C138"/>
  <c r="K138"/>
  <c r="T121"/>
  <c r="R110"/>
  <c r="G107"/>
  <c r="N110"/>
  <c r="R136"/>
  <c r="E138"/>
  <c r="M111"/>
  <c r="T112"/>
  <c r="N107"/>
  <c r="O97"/>
  <c r="O114"/>
  <c r="M115"/>
  <c r="T108"/>
  <c r="G138"/>
  <c r="O123"/>
  <c r="T116"/>
  <c r="T111"/>
  <c r="P97"/>
  <c r="T113"/>
  <c r="I136"/>
  <c r="M112"/>
  <c r="S107"/>
  <c r="P110"/>
  <c r="K110"/>
  <c r="T117"/>
  <c r="I135"/>
  <c r="L138"/>
  <c r="AC62"/>
  <c r="T72" s="1"/>
  <c r="T69"/>
  <c r="S138" i="8" l="1"/>
  <c r="S137"/>
  <c r="K129"/>
  <c r="Q129"/>
  <c r="L129"/>
  <c r="P129"/>
  <c r="T111"/>
  <c r="R139"/>
  <c r="T108"/>
  <c r="G129"/>
  <c r="T98"/>
  <c r="N129"/>
  <c r="M111"/>
  <c r="M108"/>
  <c r="I129"/>
  <c r="O129"/>
  <c r="M115"/>
  <c r="I139"/>
  <c r="S136"/>
  <c r="U146" s="1"/>
  <c r="V146" s="1"/>
  <c r="Y146" s="1"/>
  <c r="J129"/>
  <c r="S129"/>
  <c r="T124"/>
  <c r="R129"/>
  <c r="T115"/>
  <c r="S137" i="4"/>
  <c r="R138"/>
  <c r="M107"/>
  <c r="M110"/>
  <c r="S136"/>
  <c r="S135"/>
  <c r="U145" s="1"/>
  <c r="V145" s="1"/>
  <c r="T107"/>
  <c r="P128"/>
  <c r="O128"/>
  <c r="T110"/>
  <c r="I138"/>
  <c r="L114"/>
  <c r="T124"/>
  <c r="I114"/>
  <c r="R114"/>
  <c r="J114"/>
  <c r="K114"/>
  <c r="S114"/>
  <c r="G114"/>
  <c r="D126" l="1"/>
  <c r="D121"/>
  <c r="D117"/>
  <c r="D112"/>
  <c r="D106"/>
  <c r="D102"/>
  <c r="D98"/>
  <c r="D111"/>
  <c r="D101"/>
  <c r="D124"/>
  <c r="D115"/>
  <c r="D104"/>
  <c r="D127"/>
  <c r="D122"/>
  <c r="D118"/>
  <c r="D113"/>
  <c r="D108"/>
  <c r="D103"/>
  <c r="D99"/>
  <c r="D125"/>
  <c r="D120"/>
  <c r="D116"/>
  <c r="D105"/>
  <c r="D119"/>
  <c r="D109"/>
  <c r="D100"/>
  <c r="E127"/>
  <c r="E122"/>
  <c r="E118"/>
  <c r="E113"/>
  <c r="E108"/>
  <c r="E103"/>
  <c r="E99"/>
  <c r="E106"/>
  <c r="E98"/>
  <c r="E125"/>
  <c r="E120"/>
  <c r="E111"/>
  <c r="E101"/>
  <c r="E124"/>
  <c r="E119"/>
  <c r="E115"/>
  <c r="E109"/>
  <c r="E104"/>
  <c r="E100"/>
  <c r="E126"/>
  <c r="E121"/>
  <c r="E117"/>
  <c r="E112"/>
  <c r="E102"/>
  <c r="E116"/>
  <c r="E105"/>
  <c r="D126" i="8"/>
  <c r="D121"/>
  <c r="D117"/>
  <c r="D112"/>
  <c r="D106"/>
  <c r="D102"/>
  <c r="D127"/>
  <c r="D125"/>
  <c r="D122"/>
  <c r="D120"/>
  <c r="D118"/>
  <c r="D116"/>
  <c r="D113"/>
  <c r="D110"/>
  <c r="D107"/>
  <c r="D105"/>
  <c r="D103"/>
  <c r="D101"/>
  <c r="D99"/>
  <c r="D128"/>
  <c r="D123"/>
  <c r="D119"/>
  <c r="D114"/>
  <c r="D109"/>
  <c r="D104"/>
  <c r="D100"/>
  <c r="C125" i="4"/>
  <c r="C120"/>
  <c r="C111"/>
  <c r="C105"/>
  <c r="C101"/>
  <c r="C104"/>
  <c r="C127"/>
  <c r="C118"/>
  <c r="C108"/>
  <c r="C99"/>
  <c r="C126"/>
  <c r="C121"/>
  <c r="C117"/>
  <c r="C112"/>
  <c r="C106"/>
  <c r="C102"/>
  <c r="C98"/>
  <c r="C124"/>
  <c r="C119"/>
  <c r="C109"/>
  <c r="C100"/>
  <c r="C122"/>
  <c r="C113"/>
  <c r="C103"/>
  <c r="C126" i="8"/>
  <c r="C121"/>
  <c r="C112"/>
  <c r="C106"/>
  <c r="C102"/>
  <c r="C127"/>
  <c r="C118"/>
  <c r="C107"/>
  <c r="C99"/>
  <c r="C128"/>
  <c r="C119"/>
  <c r="C109"/>
  <c r="C100"/>
  <c r="C125"/>
  <c r="C120"/>
  <c r="C110"/>
  <c r="C105"/>
  <c r="C101"/>
  <c r="C122"/>
  <c r="C113"/>
  <c r="C103"/>
  <c r="C123"/>
  <c r="C114"/>
  <c r="C104"/>
  <c r="E127"/>
  <c r="E125"/>
  <c r="E122"/>
  <c r="E120"/>
  <c r="E118"/>
  <c r="E116"/>
  <c r="E113"/>
  <c r="E110"/>
  <c r="E107"/>
  <c r="E105"/>
  <c r="E103"/>
  <c r="E101"/>
  <c r="E99"/>
  <c r="E126"/>
  <c r="E123"/>
  <c r="E119"/>
  <c r="E117"/>
  <c r="E112"/>
  <c r="E106"/>
  <c r="E102"/>
  <c r="E128"/>
  <c r="E121"/>
  <c r="E114"/>
  <c r="E109"/>
  <c r="E108" s="1"/>
  <c r="E104"/>
  <c r="E100"/>
  <c r="S139"/>
  <c r="T129"/>
  <c r="S138" i="4"/>
  <c r="T98"/>
  <c r="M122"/>
  <c r="H114"/>
  <c r="M114" s="1"/>
  <c r="Q123"/>
  <c r="M98"/>
  <c r="M124"/>
  <c r="G123"/>
  <c r="T122"/>
  <c r="Q114"/>
  <c r="T114" s="1"/>
  <c r="T126"/>
  <c r="M99"/>
  <c r="T127"/>
  <c r="T101"/>
  <c r="T99"/>
  <c r="M126"/>
  <c r="T125"/>
  <c r="M127"/>
  <c r="M106"/>
  <c r="C123" l="1"/>
  <c r="F114" i="8"/>
  <c r="U114" s="1"/>
  <c r="F122"/>
  <c r="U122" s="1"/>
  <c r="F107"/>
  <c r="U107" s="1"/>
  <c r="F106"/>
  <c r="U106" s="1"/>
  <c r="C97" i="4"/>
  <c r="C107"/>
  <c r="F110" i="8"/>
  <c r="U110" s="1"/>
  <c r="F102"/>
  <c r="U102" s="1"/>
  <c r="E111"/>
  <c r="C108"/>
  <c r="F109"/>
  <c r="U109" s="1"/>
  <c r="F99"/>
  <c r="C98"/>
  <c r="C124"/>
  <c r="F125"/>
  <c r="U125" s="1"/>
  <c r="E124"/>
  <c r="F126"/>
  <c r="U126" s="1"/>
  <c r="F104"/>
  <c r="U104" s="1"/>
  <c r="F121"/>
  <c r="U121" s="1"/>
  <c r="C110" i="4"/>
  <c r="F103" i="8"/>
  <c r="U103" s="1"/>
  <c r="F105"/>
  <c r="U105" s="1"/>
  <c r="F128"/>
  <c r="U128" s="1"/>
  <c r="F127"/>
  <c r="U127" s="1"/>
  <c r="F117"/>
  <c r="U117" s="1"/>
  <c r="D98"/>
  <c r="F116"/>
  <c r="U116" s="1"/>
  <c r="C111"/>
  <c r="F112"/>
  <c r="U112" s="1"/>
  <c r="E115"/>
  <c r="F113"/>
  <c r="U113" s="1"/>
  <c r="F100"/>
  <c r="U100" s="1"/>
  <c r="E98"/>
  <c r="F123"/>
  <c r="U123" s="1"/>
  <c r="F101"/>
  <c r="U101" s="1"/>
  <c r="F120"/>
  <c r="U120" s="1"/>
  <c r="F119"/>
  <c r="U119" s="1"/>
  <c r="F118"/>
  <c r="U118" s="1"/>
  <c r="D108"/>
  <c r="D115"/>
  <c r="D124"/>
  <c r="D111"/>
  <c r="T102" i="4"/>
  <c r="M105"/>
  <c r="L123"/>
  <c r="M123" s="1"/>
  <c r="M104"/>
  <c r="M125"/>
  <c r="S97"/>
  <c r="S128" s="1"/>
  <c r="T106"/>
  <c r="J97"/>
  <c r="J128" s="1"/>
  <c r="M101"/>
  <c r="T105"/>
  <c r="T104"/>
  <c r="H97"/>
  <c r="M102"/>
  <c r="M103"/>
  <c r="Q97"/>
  <c r="Q128" s="1"/>
  <c r="L97"/>
  <c r="R97"/>
  <c r="I97"/>
  <c r="I128" s="1"/>
  <c r="R123"/>
  <c r="T123" s="1"/>
  <c r="M100"/>
  <c r="K97"/>
  <c r="K128" s="1"/>
  <c r="T100"/>
  <c r="G97"/>
  <c r="F124" i="8" l="1"/>
  <c r="U124" s="1"/>
  <c r="F111"/>
  <c r="U111" s="1"/>
  <c r="E129"/>
  <c r="C128" i="4"/>
  <c r="F108" i="8"/>
  <c r="U108" s="1"/>
  <c r="D129"/>
  <c r="F115"/>
  <c r="F98"/>
  <c r="L128" i="4"/>
  <c r="G128"/>
  <c r="M97"/>
  <c r="T103"/>
  <c r="N97"/>
  <c r="R128"/>
  <c r="F129" i="8" l="1"/>
  <c r="M128" i="4"/>
  <c r="N128"/>
  <c r="T128" s="1"/>
  <c r="T97"/>
  <c r="D123"/>
  <c r="F102"/>
  <c r="U102" s="1"/>
  <c r="F103"/>
  <c r="U103" s="1"/>
  <c r="F115"/>
  <c r="U115" s="1"/>
  <c r="F116"/>
  <c r="U116" s="1"/>
  <c r="F119"/>
  <c r="U119" s="1"/>
  <c r="F121"/>
  <c r="U121" s="1"/>
  <c r="F122"/>
  <c r="U122" s="1"/>
  <c r="F125"/>
  <c r="U125" s="1"/>
  <c r="F98"/>
  <c r="U98" s="1"/>
  <c r="F99"/>
  <c r="U99" s="1"/>
  <c r="F100"/>
  <c r="U100" s="1"/>
  <c r="F101"/>
  <c r="U101" s="1"/>
  <c r="F113"/>
  <c r="U113" s="1"/>
  <c r="F126"/>
  <c r="U126" s="1"/>
  <c r="F127"/>
  <c r="U127" s="1"/>
  <c r="F120"/>
  <c r="U120" s="1"/>
  <c r="E123"/>
  <c r="D110"/>
  <c r="D97"/>
  <c r="F112"/>
  <c r="U112" s="1"/>
  <c r="F104"/>
  <c r="U104" s="1"/>
  <c r="F117"/>
  <c r="U117" s="1"/>
  <c r="F109"/>
  <c r="U109" s="1"/>
  <c r="F105"/>
  <c r="U105" s="1"/>
  <c r="D114"/>
  <c r="D107"/>
  <c r="F106"/>
  <c r="U106" s="1"/>
  <c r="F118"/>
  <c r="U118" s="1"/>
  <c r="F123" l="1"/>
  <c r="U123" s="1"/>
  <c r="E107"/>
  <c r="F107" s="1"/>
  <c r="U107" s="1"/>
  <c r="F108"/>
  <c r="U108" s="1"/>
  <c r="E114"/>
  <c r="F114" s="1"/>
  <c r="U114" s="1"/>
  <c r="E110"/>
  <c r="F110" s="1"/>
  <c r="U110" s="1"/>
  <c r="E97"/>
  <c r="F97" s="1"/>
  <c r="U97" s="1"/>
  <c r="D128"/>
  <c r="F111"/>
  <c r="U111" s="1"/>
  <c r="F124"/>
  <c r="U124" s="1"/>
  <c r="E128" l="1"/>
  <c r="F128" s="1"/>
  <c r="B148"/>
  <c r="B149" i="8"/>
  <c r="A1"/>
  <c r="A8" i="6"/>
  <c r="B151" i="8"/>
  <c r="S6" i="4" l="1"/>
  <c r="B8"/>
  <c r="B92"/>
  <c r="A1" i="2"/>
  <c r="AD62" i="4" l="1"/>
  <c r="B14" i="3"/>
  <c r="B15"/>
  <c r="B16"/>
  <c r="B17"/>
  <c r="B18"/>
  <c r="B19"/>
  <c r="B21"/>
  <c r="A4" i="4"/>
  <c r="A4" i="3"/>
  <c r="B7"/>
  <c r="J6"/>
  <c r="L6"/>
  <c r="B10"/>
  <c r="B13"/>
  <c r="B66" i="1"/>
  <c r="B69"/>
  <c r="B70"/>
  <c r="B71"/>
  <c r="B72"/>
  <c r="B73"/>
  <c r="B76"/>
  <c r="B78"/>
  <c r="B82"/>
  <c r="B83"/>
  <c r="B84"/>
  <c r="B85"/>
  <c r="B86"/>
  <c r="B89"/>
  <c r="B90"/>
  <c r="B23" i="3"/>
  <c r="C103" i="1"/>
  <c r="B102"/>
  <c r="B100"/>
  <c r="B98"/>
  <c r="B97"/>
  <c r="B96"/>
  <c r="B95"/>
  <c r="B53"/>
  <c r="B54"/>
  <c r="B55"/>
  <c r="B56"/>
  <c r="B57"/>
  <c r="B58"/>
  <c r="B59"/>
  <c r="B60"/>
  <c r="B61"/>
  <c r="B62"/>
  <c r="B63"/>
  <c r="B64"/>
  <c r="B65"/>
  <c r="B77"/>
  <c r="B93"/>
  <c r="B94"/>
  <c r="R145" i="4" l="1"/>
  <c r="I145"/>
  <c r="R81"/>
  <c r="I81"/>
  <c r="B105" i="1"/>
  <c r="Y145" i="4" l="1"/>
  <c r="Y81"/>
  <c r="J11" i="1"/>
  <c r="K11"/>
  <c r="L11"/>
  <c r="M11"/>
  <c r="J8" i="3" l="1"/>
  <c r="L8"/>
  <c r="L4" i="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<sst xmlns="http://schemas.openxmlformats.org/spreadsheetml/2006/main" count="2018" uniqueCount="1726">
  <si>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</si>
  <si>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</si>
  <si>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</si>
  <si>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</si>
  <si>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</si>
  <si>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</si>
  <si>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</si>
  <si>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</si>
  <si>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</si>
  <si>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</si>
  <si>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</si>
  <si>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</si>
  <si>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</si>
  <si>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</si>
  <si>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</si>
  <si>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</si>
  <si>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</si>
  <si>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</si>
  <si>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</si>
  <si>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</si>
  <si>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</si>
  <si>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</si>
  <si>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</si>
  <si>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</si>
  <si>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</si>
  <si>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</si>
  <si>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</si>
  <si>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</si>
  <si>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</si>
  <si>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</si>
  <si>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</si>
  <si>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</si>
  <si>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</si>
  <si>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</si>
  <si>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</si>
  <si>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</si>
  <si>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</si>
  <si>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</si>
  <si>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</si>
  <si>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</si>
  <si>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</si>
  <si>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</si>
  <si>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</si>
  <si>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</si>
  <si>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</si>
  <si>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</si>
  <si>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</si>
  <si>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</si>
  <si>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</si>
  <si>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</si>
  <si>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</si>
  <si>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</si>
  <si>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</si>
  <si>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</si>
  <si>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</si>
  <si>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</si>
  <si>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</si>
  <si>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</si>
  <si>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</si>
  <si>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</si>
  <si>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</si>
  <si>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</si>
  <si>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</si>
  <si>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</si>
  <si>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</si>
  <si>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</si>
  <si>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</si>
  <si>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</si>
  <si>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</si>
  <si>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</si>
  <si>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</si>
  <si>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</si>
  <si>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</si>
  <si>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</si>
  <si>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</si>
  <si>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</si>
  <si>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</si>
  <si>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</si>
  <si>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</si>
  <si>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</si>
  <si>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</si>
  <si>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</si>
  <si>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</si>
  <si>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</si>
  <si>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</si>
  <si>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</si>
  <si>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</si>
  <si>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</si>
  <si>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</si>
  <si>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</si>
  <si>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</si>
  <si>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</si>
  <si>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</si>
  <si>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</si>
  <si>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</si>
  <si>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</si>
  <si>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</si>
  <si>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</si>
  <si>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</si>
  <si>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</si>
  <si>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</si>
  <si>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</si>
  <si>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</si>
  <si>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</si>
  <si>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</si>
  <si>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</si>
  <si>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</si>
  <si>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</si>
  <si>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</si>
  <si>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</si>
  <si>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</si>
  <si>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</si>
  <si>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</si>
  <si>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</si>
  <si>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</si>
  <si>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</si>
  <si>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</si>
  <si>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</si>
  <si>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</si>
  <si>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</si>
  <si>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</si>
  <si>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</si>
  <si>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</si>
  <si>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</si>
  <si>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</si>
  <si>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</si>
  <si>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</si>
  <si>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</si>
  <si>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</si>
  <si>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</si>
  <si>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</si>
  <si>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</si>
  <si>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</si>
  <si>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</si>
  <si>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</si>
  <si>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</si>
  <si>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</si>
  <si>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</si>
  <si>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</si>
  <si>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</si>
  <si>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</si>
  <si>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</si>
  <si>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</si>
  <si>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</si>
  <si>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</si>
  <si>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</si>
  <si>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</si>
  <si>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</si>
  <si>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</si>
  <si>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</si>
  <si>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</si>
  <si>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</si>
  <si>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</si>
  <si>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</si>
  <si>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</si>
  <si>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</si>
  <si>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</si>
  <si>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</si>
  <si>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</si>
  <si>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</si>
  <si>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</si>
  <si>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</si>
  <si>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</si>
  <si>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</si>
  <si>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</si>
  <si>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</si>
  <si>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</si>
  <si>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</si>
  <si>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</si>
  <si>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</si>
  <si>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</si>
  <si>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</si>
  <si>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</si>
  <si>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</si>
  <si>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</si>
  <si>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</si>
  <si>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</si>
  <si>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</si>
  <si>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</si>
  <si>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</si>
  <si>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</si>
  <si>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</si>
  <si>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</si>
  <si>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</si>
  <si>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</si>
  <si>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</si>
  <si>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</si>
  <si>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</si>
  <si>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</si>
  <si>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</si>
  <si>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</si>
  <si>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</si>
  <si>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</si>
  <si>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</si>
  <si>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</si>
  <si>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</si>
  <si>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</si>
  <si>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</si>
  <si>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</si>
  <si>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</si>
  <si>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</si>
  <si>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</si>
  <si>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</si>
  <si>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</si>
  <si>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</si>
  <si>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</si>
  <si>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</si>
  <si>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</si>
  <si>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</si>
  <si>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</si>
  <si>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</si>
  <si>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</si>
  <si>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</si>
  <si>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</si>
  <si>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</si>
  <si>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</si>
  <si>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</si>
  <si>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</si>
  <si>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</si>
  <si>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</si>
  <si>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</si>
  <si>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</si>
  <si>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</si>
  <si>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</si>
  <si>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</si>
  <si>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</si>
  <si>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</si>
  <si>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</si>
  <si>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</si>
  <si>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</si>
  <si>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</si>
  <si>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</si>
  <si>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</si>
  <si>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</si>
  <si>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</si>
  <si>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</si>
  <si>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</si>
  <si>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</si>
  <si>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</si>
  <si>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</si>
  <si>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</si>
  <si>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</si>
  <si>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</si>
  <si>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</si>
  <si>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</si>
  <si>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</si>
  <si>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</si>
  <si>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</si>
  <si>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</si>
  <si>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</si>
  <si>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</si>
  <si>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</si>
  <si>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</si>
  <si>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</si>
  <si>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</si>
  <si>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</si>
  <si>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</si>
  <si>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</si>
  <si>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</si>
  <si>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</si>
  <si>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</si>
  <si>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</si>
  <si>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</si>
  <si>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</si>
  <si>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</si>
  <si>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</si>
  <si>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</si>
  <si>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</si>
  <si>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</si>
  <si>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</si>
  <si>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</si>
  <si>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</si>
  <si>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</si>
  <si>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</si>
  <si>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</si>
  <si>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</si>
  <si>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</si>
  <si>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</si>
  <si>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</si>
  <si>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</si>
  <si>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</si>
  <si>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</si>
  <si>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</si>
  <si>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</si>
  <si>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</si>
  <si>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</si>
  <si>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</si>
  <si>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</si>
  <si>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</si>
  <si>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</si>
  <si>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</si>
  <si>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</si>
  <si>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</si>
  <si>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</si>
  <si>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</si>
  <si>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</si>
  <si>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</si>
  <si>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</si>
  <si>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</si>
  <si>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</si>
  <si>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</si>
  <si>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</si>
  <si>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</si>
  <si>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</si>
  <si>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</si>
  <si>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</si>
  <si>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</si>
  <si>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</si>
  <si>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</si>
  <si>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</si>
  <si>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</si>
  <si>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</si>
  <si>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</si>
  <si>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</si>
  <si>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</si>
  <si>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</si>
  <si>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</si>
  <si>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</si>
  <si>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</si>
  <si>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</si>
  <si>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</si>
  <si>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</si>
  <si>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</si>
  <si>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</si>
  <si>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</si>
  <si>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</si>
  <si>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</si>
  <si>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</si>
  <si>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</si>
  <si>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</si>
  <si>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</si>
  <si>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</si>
  <si>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</si>
  <si>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</si>
  <si>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</si>
  <si>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</si>
  <si>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</si>
  <si>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</si>
  <si>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</si>
  <si>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</si>
  <si>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</si>
  <si>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</si>
  <si>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</si>
  <si>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</si>
  <si>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</si>
  <si>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</si>
  <si>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</si>
  <si>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</si>
  <si>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</si>
  <si>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</si>
  <si>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</si>
  <si>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</si>
  <si>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</si>
  <si>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</si>
  <si>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</si>
  <si>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</si>
  <si>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</si>
  <si>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</si>
  <si>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</si>
  <si>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</si>
  <si>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</si>
  <si>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</si>
  <si>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</si>
  <si>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</si>
  <si>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</si>
  <si>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</si>
  <si>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</si>
  <si>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</si>
  <si>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</si>
  <si>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</si>
  <si>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</si>
  <si>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</si>
  <si>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</si>
  <si>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</si>
  <si>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</si>
  <si>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</si>
  <si>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</si>
  <si>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</si>
  <si>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</si>
  <si>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</si>
  <si>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</si>
  <si>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</si>
  <si>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</si>
  <si>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</si>
  <si>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</si>
  <si>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</si>
  <si>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</si>
  <si>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</si>
  <si>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</si>
  <si>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</si>
  <si>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</si>
  <si>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</si>
  <si>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</si>
  <si>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</si>
  <si>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</si>
  <si>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</si>
  <si>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</si>
  <si>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</si>
  <si>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</si>
  <si>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</si>
  <si>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</si>
  <si>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</si>
  <si>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</si>
  <si>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</si>
  <si>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</si>
  <si>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</si>
  <si>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</si>
  <si>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</si>
  <si>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</si>
  <si>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</si>
  <si>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</si>
  <si>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</si>
  <si>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</si>
  <si>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</si>
  <si>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</si>
  <si>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</si>
  <si>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</si>
  <si>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</si>
  <si>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</si>
  <si>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</si>
  <si>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</si>
  <si>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</si>
  <si>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</si>
  <si>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</si>
  <si>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</si>
  <si>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</si>
  <si>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</si>
  <si>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</si>
  <si>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</si>
  <si>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</si>
  <si>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</si>
  <si>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</si>
  <si>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</si>
  <si>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</si>
  <si>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</si>
  <si>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</si>
  <si>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</si>
  <si>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</si>
  <si>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</si>
  <si>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</si>
  <si>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</si>
  <si>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</si>
  <si>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</si>
  <si>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</si>
  <si>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</si>
  <si>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</si>
  <si>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</si>
  <si>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</si>
  <si>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</si>
  <si>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</si>
  <si>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</si>
  <si>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</si>
  <si>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</si>
  <si>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</si>
  <si>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</si>
  <si>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</si>
  <si>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</si>
  <si>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</si>
  <si>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</si>
  <si>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</si>
  <si>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</si>
  <si>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</si>
  <si>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</si>
  <si>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</si>
  <si>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</si>
  <si>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</si>
  <si>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</si>
  <si>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</si>
  <si>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</si>
  <si>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</si>
  <si>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</si>
  <si>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</si>
  <si>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</si>
  <si>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</si>
  <si>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</si>
  <si>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</si>
  <si>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</si>
  <si>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</si>
  <si>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</si>
  <si>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</si>
  <si>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</si>
  <si>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</si>
  <si>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</si>
  <si>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</si>
  <si>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</si>
  <si>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</si>
  <si>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</si>
  <si>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</si>
  <si>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</si>
  <si>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</si>
  <si>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</si>
  <si>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</si>
  <si>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</si>
  <si>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</si>
  <si>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</si>
  <si>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</si>
  <si>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</si>
  <si>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</si>
  <si>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</si>
  <si>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</si>
  <si>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</si>
  <si>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</si>
  <si>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</si>
  <si>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</si>
  <si>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</si>
  <si>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</si>
  <si>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</si>
  <si>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</si>
  <si>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</si>
  <si>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</si>
  <si>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</si>
  <si>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</si>
  <si>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</si>
  <si>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</si>
  <si>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</si>
  <si>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</si>
  <si>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</si>
  <si>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</si>
  <si>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</si>
  <si>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</si>
  <si>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</si>
  <si>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</si>
  <si>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</si>
  <si>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</si>
  <si>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</si>
  <si>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</si>
  <si>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</si>
  <si>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</si>
  <si>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</si>
  <si>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</si>
  <si>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</si>
  <si>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</si>
  <si>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</si>
  <si>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</si>
  <si>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</si>
  <si>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</si>
  <si>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</si>
  <si>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</si>
  <si>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</si>
  <si>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</si>
  <si>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</si>
  <si>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</si>
  <si>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</si>
  <si>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</si>
  <si>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</si>
  <si>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</si>
  <si>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</si>
  <si>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</si>
  <si>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</si>
  <si>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</si>
  <si>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</si>
  <si>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</si>
  <si>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</si>
  <si>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</si>
  <si>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</si>
  <si>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</si>
  <si>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</si>
  <si>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</si>
  <si>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</si>
  <si>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</si>
  <si>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</si>
  <si>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</si>
  <si>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</si>
  <si>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</si>
  <si>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</si>
  <si>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</si>
  <si>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</si>
  <si>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</si>
  <si>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</si>
  <si>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</si>
  <si>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</si>
  <si>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</si>
  <si>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</si>
  <si>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</si>
  <si>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</si>
  <si>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</si>
  <si>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</si>
  <si>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</si>
  <si>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</si>
  <si>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</si>
  <si>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</si>
  <si>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</si>
  <si>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</si>
  <si>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</si>
  <si>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</si>
  <si>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</si>
  <si>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</si>
  <si>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</si>
  <si>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</si>
  <si>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</si>
  <si>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</si>
  <si>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</si>
  <si>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</si>
  <si>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</si>
  <si>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</si>
  <si>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</si>
  <si>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</si>
  <si>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</si>
  <si>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</si>
  <si>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</si>
  <si>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</si>
  <si>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</si>
  <si>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</si>
  <si>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</si>
  <si>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</si>
  <si>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</si>
  <si>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</si>
  <si>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</si>
  <si>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</si>
  <si>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</si>
  <si>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</si>
  <si>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</si>
  <si>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</si>
  <si>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</si>
  <si>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</si>
  <si>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</si>
  <si>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</si>
  <si>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</si>
  <si>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</si>
  <si>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</si>
  <si>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</si>
  <si>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</si>
  <si>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</si>
  <si>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</si>
  <si>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</si>
  <si>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</si>
  <si>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</si>
  <si>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</si>
  <si>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</si>
  <si>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</si>
  <si>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</si>
  <si>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</si>
  <si>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</si>
  <si>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</si>
  <si>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</si>
  <si>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</si>
  <si>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</si>
  <si>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</si>
  <si>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</si>
  <si>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</si>
  <si>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</si>
  <si>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</si>
  <si>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</si>
  <si>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</si>
  <si>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</si>
  <si>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</si>
  <si>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</si>
  <si>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</si>
  <si>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</si>
  <si>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</si>
  <si>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</si>
  <si>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</si>
  <si>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</si>
  <si>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</si>
  <si>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</si>
  <si>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</si>
  <si>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</si>
  <si>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</si>
  <si>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</si>
  <si>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</si>
  <si>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</si>
  <si>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</si>
  <si>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</si>
  <si>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</si>
  <si>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</si>
  <si>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</si>
  <si>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</si>
  <si>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</si>
  <si>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</si>
  <si>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</si>
  <si>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</si>
  <si>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</si>
  <si>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</si>
  <si>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</si>
  <si>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</si>
  <si>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</si>
  <si>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</si>
  <si>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</si>
  <si>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</si>
  <si>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</si>
  <si>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</si>
  <si>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</si>
  <si>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</si>
  <si>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</si>
  <si>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</si>
  <si>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</si>
  <si>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</si>
  <si>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</si>
  <si>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</si>
  <si>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</si>
  <si>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</si>
  <si>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</si>
  <si>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</si>
  <si>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</si>
  <si>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</si>
  <si>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</si>
  <si>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</si>
  <si>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</si>
  <si>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</si>
  <si>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</si>
  <si>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</si>
  <si>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</si>
  <si>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</si>
  <si>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</si>
  <si>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</si>
  <si>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</si>
  <si>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</si>
  <si>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</si>
  <si>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</si>
  <si>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</si>
  <si>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</si>
  <si>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</si>
  <si>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</si>
  <si>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</si>
  <si>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</si>
  <si>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</si>
  <si>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</si>
  <si>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</si>
  <si>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</si>
  <si>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</si>
  <si>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</si>
  <si>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</si>
  <si>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</si>
  <si>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</si>
  <si>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</si>
  <si>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</si>
  <si>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</si>
  <si>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</si>
  <si>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</si>
  <si>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</si>
  <si>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</si>
  <si>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</si>
  <si>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</si>
  <si>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</si>
  <si>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</si>
  <si>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</si>
  <si>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</si>
  <si>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</si>
  <si>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</si>
  <si>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</si>
  <si>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</si>
  <si>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</si>
  <si>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</si>
  <si>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</si>
  <si>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</si>
  <si>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</si>
  <si>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</si>
  <si>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</si>
  <si>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</si>
  <si>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</si>
  <si>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</si>
  <si>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</si>
  <si>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</si>
  <si>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</si>
  <si>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</si>
  <si>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</si>
  <si>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</si>
  <si>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</si>
  <si>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</si>
  <si>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</si>
  <si>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</si>
  <si>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</si>
  <si>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</si>
  <si>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</si>
  <si>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</si>
  <si>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</si>
  <si>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</si>
  <si>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</si>
  <si>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</si>
  <si>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</si>
  <si>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</si>
  <si>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</si>
  <si>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</si>
  <si>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</si>
  <si>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</si>
  <si>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</si>
  <si>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</si>
  <si>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</si>
  <si>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</si>
  <si>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</si>
  <si>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</si>
  <si>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</si>
  <si>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</si>
  <si>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</si>
  <si>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</si>
  <si>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</si>
  <si>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</si>
  <si>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</si>
  <si>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</si>
  <si>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</si>
  <si>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</si>
  <si>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</si>
  <si>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</si>
  <si>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</si>
  <si>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</si>
  <si>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</si>
  <si>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</si>
  <si>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</si>
  <si>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</si>
  <si>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</si>
  <si>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</si>
  <si>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</si>
  <si>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</si>
  <si>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</si>
  <si>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</si>
  <si>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</si>
  <si>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</si>
  <si>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</si>
  <si>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</si>
  <si>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</si>
  <si>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</si>
  <si>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</si>
  <si>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</si>
  <si>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</si>
  <si>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</si>
  <si>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</si>
  <si>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</si>
  <si>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</si>
  <si>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</si>
  <si>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</si>
  <si>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</si>
  <si>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</si>
  <si>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</si>
  <si>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</si>
  <si>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</si>
  <si>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</si>
  <si>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</si>
  <si>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</si>
  <si>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</si>
  <si>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</si>
  <si>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</si>
  <si>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</si>
  <si>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</si>
  <si>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</si>
  <si>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</si>
  <si>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</si>
  <si>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</si>
  <si>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</si>
  <si>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</si>
  <si>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</si>
  <si>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</si>
  <si>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</si>
  <si>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</si>
  <si>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</si>
  <si>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</si>
  <si>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</si>
  <si>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</si>
  <si>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</si>
  <si>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</si>
  <si>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</si>
  <si>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</si>
  <si>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</si>
  <si>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</si>
  <si>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</si>
  <si>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</si>
  <si>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</si>
  <si>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</si>
  <si>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</si>
  <si>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</si>
  <si>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</si>
  <si>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</si>
  <si>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</si>
  <si>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</si>
  <si>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</si>
  <si>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</si>
  <si>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</si>
  <si>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</si>
  <si>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</si>
  <si>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BOSTÄDER</t>
  </si>
  <si>
    <t>PRIVAT BOLIG</t>
  </si>
  <si>
    <t>ELAMU</t>
  </si>
  <si>
    <t>PRIMARY SECTOR</t>
  </si>
  <si>
    <t>SECTOR PRIMÁRIO</t>
  </si>
  <si>
    <t>BASNÄRINGAR</t>
  </si>
  <si>
    <t>PRIMÆR SEKTOR</t>
  </si>
  <si>
    <t>PRIMAARSEKTOR</t>
  </si>
  <si>
    <t>SECONDARY SECTOR</t>
  </si>
  <si>
    <t>SECTOR SECUNDÁRIO</t>
  </si>
  <si>
    <t>TILLVERKNINGSSEKTORN</t>
  </si>
  <si>
    <t>SEKUNDÆR SEKTOR</t>
  </si>
  <si>
    <t>SEKUNDAARSEKTOR</t>
  </si>
  <si>
    <t>TERTIARY SECTOR</t>
  </si>
  <si>
    <t>SECTOR TERCIÁRIO</t>
  </si>
  <si>
    <t>TJÄNSTESEKTORN</t>
  </si>
  <si>
    <t>TERTIÆRE SEKTOR</t>
  </si>
  <si>
    <t>TERTSIAALSEKTOR</t>
  </si>
  <si>
    <t>TRANSPORTS</t>
  </si>
  <si>
    <t>TRANSPORTES</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</si>
  <si>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</si>
  <si>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</si>
  <si>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</si>
  <si>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</si>
  <si>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</si>
  <si>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</si>
  <si>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</si>
  <si>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</si>
  <si>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</si>
  <si>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</si>
  <si>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</si>
  <si>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</si>
  <si>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</si>
  <si>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</si>
  <si>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</si>
  <si>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</si>
  <si>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</si>
  <si>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</si>
  <si>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</si>
  <si>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</si>
  <si>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</si>
  <si>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</si>
  <si>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</si>
  <si>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</si>
  <si>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</si>
  <si>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</si>
  <si>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</si>
  <si>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</si>
  <si>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</si>
  <si>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</si>
  <si>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</si>
  <si>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</si>
  <si>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</si>
  <si>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</si>
  <si>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</si>
  <si>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</si>
  <si>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</si>
  <si>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</si>
  <si>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</si>
  <si>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</si>
  <si>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</si>
  <si>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</si>
  <si>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</si>
  <si>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</si>
  <si>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</si>
  <si>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</si>
  <si>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</si>
  <si>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</si>
  <si>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</si>
  <si>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</si>
  <si>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</si>
  <si>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</si>
  <si>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</si>
  <si>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</si>
  <si>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</si>
  <si>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</si>
  <si>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</si>
  <si>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</si>
  <si>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</si>
  <si>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</si>
  <si>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</si>
  <si>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</si>
  <si>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</si>
  <si>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</si>
  <si>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</si>
  <si>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</si>
  <si>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</si>
  <si>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</si>
  <si>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</si>
  <si>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</si>
  <si>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</si>
  <si>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</si>
  <si>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</si>
  <si>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</si>
  <si>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</si>
  <si>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</si>
  <si>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</si>
  <si>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</si>
  <si>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</si>
  <si>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</si>
  <si>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</si>
  <si>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</si>
  <si>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</si>
  <si>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</si>
  <si>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</si>
  <si>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</si>
  <si>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</si>
  <si>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</si>
  <si>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</si>
  <si>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</si>
  <si>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</si>
  <si>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</si>
  <si>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</si>
  <si>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</si>
  <si>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</si>
  <si>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</si>
  <si>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</si>
  <si>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</si>
  <si>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</si>
  <si>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</si>
  <si>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</si>
  <si>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</si>
  <si>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</si>
  <si>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</si>
  <si>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</si>
  <si>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</si>
  <si>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</si>
  <si>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</si>
  <si>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</si>
  <si>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</si>
  <si>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</si>
  <si>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</si>
  <si>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</si>
  <si>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</si>
  <si>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</si>
  <si>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</si>
  <si>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</si>
  <si>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</si>
  <si>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</si>
  <si>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</si>
  <si>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</si>
  <si>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</si>
  <si>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</si>
  <si>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</si>
  <si>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</si>
  <si>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</si>
  <si>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</si>
  <si>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</si>
  <si>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</si>
  <si>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</si>
  <si>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</si>
  <si>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</si>
  <si>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</si>
  <si>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</si>
  <si>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</si>
  <si>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</si>
  <si>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</si>
  <si>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</si>
  <si>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</si>
  <si>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</si>
  <si>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</si>
  <si>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</si>
  <si>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</si>
  <si>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</si>
  <si>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</si>
  <si>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</si>
  <si>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</si>
  <si>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</si>
  <si>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</si>
  <si>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</si>
  <si>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</si>
  <si>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</si>
  <si>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</si>
  <si>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</si>
  <si>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</si>
  <si>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</si>
  <si>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</si>
  <si>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</si>
  <si>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</si>
  <si>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</si>
  <si>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</si>
  <si>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</si>
  <si>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</si>
  <si>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</si>
  <si>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</si>
  <si>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</si>
  <si>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</si>
  <si>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</si>
  <si>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</si>
  <si>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</si>
  <si>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</si>
  <si>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</si>
  <si>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</si>
  <si>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</si>
  <si>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</si>
  <si>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</si>
  <si>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</si>
  <si>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</si>
  <si>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</si>
  <si>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</si>
  <si>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</si>
  <si>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</si>
  <si>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</si>
  <si>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</si>
  <si>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</si>
  <si>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</si>
  <si>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</si>
  <si>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</si>
  <si>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</si>
  <si>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</si>
  <si>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</si>
  <si>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</si>
  <si>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</si>
  <si>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</si>
  <si>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</si>
  <si>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</si>
  <si>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</si>
  <si>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</si>
  <si>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</si>
  <si>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</si>
  <si>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</si>
  <si>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</si>
  <si>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</si>
  <si>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</si>
  <si>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</si>
  <si>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</si>
  <si>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</si>
  <si>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</si>
  <si>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</si>
  <si>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</si>
  <si>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</si>
  <si>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</si>
  <si>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</si>
  <si>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</si>
  <si>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</si>
  <si>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</si>
  <si>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</si>
  <si>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</si>
  <si>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</si>
  <si>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</si>
  <si>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</si>
  <si>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</si>
  <si>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</si>
  <si>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</si>
  <si>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</si>
  <si>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</si>
  <si>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</si>
  <si>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</si>
  <si>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</si>
  <si>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</si>
  <si>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</si>
  <si>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</si>
  <si>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</si>
  <si>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</si>
  <si>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</si>
  <si>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</si>
  <si>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</si>
  <si>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</si>
  <si>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</si>
  <si>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</si>
  <si>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</si>
  <si>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</si>
  <si>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</si>
  <si>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</si>
  <si>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</si>
  <si>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</si>
  <si>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</si>
  <si>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</si>
  <si>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</si>
  <si>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</si>
  <si>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</si>
  <si>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</si>
  <si>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</si>
  <si>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</si>
  <si>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</si>
  <si>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</si>
  <si>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</si>
  <si>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</si>
  <si>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</si>
  <si>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</si>
  <si>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</si>
  <si>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</si>
  <si>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</si>
  <si>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</si>
  <si>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</si>
  <si>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</si>
  <si>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</si>
  <si>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</si>
  <si>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</si>
  <si>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</si>
  <si>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</si>
  <si>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</si>
  <si>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</si>
  <si>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</si>
  <si>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</si>
  <si>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</si>
  <si>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</si>
  <si>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</si>
  <si>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</si>
  <si>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</si>
  <si>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</si>
  <si>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</si>
  <si>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</si>
  <si>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</si>
  <si>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</si>
  <si>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</si>
  <si>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</si>
  <si>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</si>
  <si>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</si>
  <si>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</si>
  <si>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</si>
  <si>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</si>
  <si>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</si>
  <si>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</si>
  <si>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</si>
  <si>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</si>
  <si>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</si>
  <si>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</si>
  <si>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</si>
  <si>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</si>
  <si>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</si>
  <si>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</si>
  <si>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</si>
  <si>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</si>
  <si>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</si>
  <si>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</si>
  <si>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</si>
  <si>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</si>
  <si>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</si>
  <si>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</si>
  <si>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</si>
  <si>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</si>
  <si>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</si>
  <si>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</si>
  <si>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</si>
  <si>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</si>
  <si>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</si>
  <si>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</si>
  <si>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</si>
  <si>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</si>
  <si>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</si>
  <si>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</si>
  <si>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</si>
  <si>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</si>
  <si>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</si>
  <si>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</si>
  <si>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</si>
  <si>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</si>
  <si>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</si>
  <si>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</si>
  <si>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</si>
  <si>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</si>
  <si>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</si>
  <si>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</si>
  <si>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</si>
  <si>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</si>
  <si>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</si>
  <si>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</si>
  <si>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</si>
  <si>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</si>
  <si>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</si>
  <si>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</si>
  <si>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</si>
  <si>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</si>
  <si>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</si>
  <si>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</si>
  <si>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</si>
  <si>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</si>
  <si>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</si>
  <si>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</si>
  <si>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</si>
  <si>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</si>
  <si>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</si>
  <si>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</si>
  <si>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</si>
  <si>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</si>
  <si>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</si>
  <si>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</si>
  <si>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</si>
  <si>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</si>
  <si>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</si>
  <si>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</si>
  <si>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</si>
  <si>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</si>
  <si>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</si>
  <si>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</si>
  <si>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</si>
  <si>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</si>
  <si>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</si>
  <si>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</si>
  <si>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</si>
  <si>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</si>
  <si>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</si>
  <si>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</si>
  <si>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</si>
  <si>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</si>
  <si>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</si>
  <si>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</si>
  <si>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</si>
  <si>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</si>
  <si>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</si>
  <si>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</si>
  <si>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</si>
  <si>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</si>
  <si>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</si>
  <si>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</si>
  <si>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</si>
  <si>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</si>
  <si>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</si>
  <si>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</si>
  <si>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</si>
  <si>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</si>
  <si>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</si>
  <si>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</si>
  <si>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</si>
  <si>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</si>
  <si>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</si>
  <si>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</si>
  <si>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</si>
  <si>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</si>
  <si>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</si>
  <si>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</si>
  <si>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</si>
  <si>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</si>
  <si>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</si>
  <si>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</si>
  <si>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</si>
  <si>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</si>
  <si>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</si>
  <si>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</si>
  <si>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</si>
  <si>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</si>
  <si>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</si>
  <si>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</si>
  <si>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</si>
  <si>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</si>
  <si>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</si>
  <si>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</si>
  <si>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</si>
  <si>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</si>
  <si>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</si>
  <si>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</si>
  <si>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</si>
  <si>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</si>
  <si>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</si>
  <si>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</si>
  <si>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</si>
  <si>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</si>
  <si>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</si>
  <si>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</si>
  <si>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</si>
  <si>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</si>
  <si>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</si>
  <si>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</si>
  <si>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</si>
  <si>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</si>
  <si>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</si>
  <si>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</si>
  <si>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</si>
  <si>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</si>
  <si>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</si>
  <si>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</si>
  <si>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</si>
  <si>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</si>
  <si>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</si>
  <si>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</si>
  <si>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</si>
  <si>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</si>
  <si>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</si>
  <si>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</si>
  <si>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</si>
  <si>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</si>
  <si>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</si>
  <si>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</si>
  <si>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</si>
  <si>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</si>
  <si>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</si>
  <si>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</si>
  <si>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</si>
  <si>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</si>
  <si>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</si>
  <si>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</si>
  <si>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</si>
  <si>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</si>
  <si>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</si>
  <si>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</si>
  <si>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</si>
  <si>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</si>
  <si>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</si>
  <si>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</si>
  <si>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</si>
  <si>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</si>
  <si>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</si>
  <si>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</si>
  <si>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</si>
  <si>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</si>
  <si>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</si>
  <si>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</si>
  <si>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</si>
  <si>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</si>
  <si>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</si>
  <si>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</si>
  <si>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</si>
  <si>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</si>
  <si>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</si>
  <si>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</si>
  <si>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</si>
  <si>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</si>
  <si>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</si>
  <si>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</si>
  <si>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</si>
  <si>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</si>
  <si>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</si>
  <si>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</si>
  <si>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</si>
  <si>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</si>
  <si>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</si>
  <si>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</si>
  <si>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</si>
  <si>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</si>
  <si>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</si>
  <si>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</si>
  <si>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</si>
  <si>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</si>
  <si>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</si>
  <si>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</si>
  <si>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</si>
  <si>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</si>
  <si>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</si>
  <si>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</si>
  <si>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</si>
  <si>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</si>
  <si>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</si>
  <si>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</si>
  <si>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</si>
  <si>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</si>
  <si>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</si>
  <si>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</si>
  <si>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</si>
  <si>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</si>
  <si>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</si>
  <si>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</si>
  <si>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</si>
  <si>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</si>
  <si>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</si>
  <si>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</si>
  <si>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</si>
  <si>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</si>
  <si>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</si>
  <si>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</si>
  <si>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</si>
  <si>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</si>
  <si>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</si>
  <si>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</si>
  <si>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</si>
  <si>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</si>
  <si>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</si>
  <si>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</si>
  <si>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</si>
  <si>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</si>
  <si>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</si>
  <si>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</si>
  <si>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</si>
  <si>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</si>
  <si>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</si>
  <si>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</si>
  <si>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</si>
  <si>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</si>
  <si>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</si>
  <si>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</si>
  <si>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</si>
  <si>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</si>
  <si>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</si>
  <si>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</si>
  <si>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</si>
  <si>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</si>
  <si>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</si>
  <si>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</si>
  <si>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</si>
  <si>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</si>
  <si>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</si>
  <si>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</si>
  <si>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</si>
  <si>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</si>
  <si>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</si>
  <si>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</si>
  <si>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</si>
  <si>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</si>
  <si>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</si>
  <si>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</si>
  <si>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</si>
  <si>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</si>
  <si>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</si>
  <si>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</si>
  <si>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</si>
  <si>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</si>
  <si>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</si>
  <si>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</si>
  <si>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</si>
  <si>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</si>
  <si>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</si>
  <si>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</si>
  <si>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</si>
  <si>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</si>
  <si>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</si>
  <si>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</si>
  <si>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</si>
  <si>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</si>
  <si>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</si>
  <si>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</si>
  <si>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</si>
  <si>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</si>
  <si>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</si>
  <si>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</si>
  <si>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</si>
  <si>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</si>
  <si>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</si>
  <si>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</si>
  <si>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</si>
  <si>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</si>
  <si>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</si>
  <si>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</si>
  <si>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</si>
  <si>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</si>
  <si>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</si>
  <si>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</si>
  <si>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</si>
  <si>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</si>
  <si>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</si>
  <si>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</si>
  <si>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</si>
  <si>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</si>
  <si>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</si>
  <si>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</si>
  <si>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</si>
  <si>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</si>
  <si>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</si>
  <si>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</si>
  <si>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</si>
  <si>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</si>
  <si>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</si>
  <si>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</si>
  <si>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</si>
  <si>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</si>
  <si>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</si>
  <si>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</si>
  <si>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</si>
  <si>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</si>
  <si>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</si>
  <si>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</si>
  <si>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</si>
  <si>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</si>
  <si>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</si>
  <si>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</si>
  <si>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</si>
  <si>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</si>
  <si>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</si>
  <si>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</si>
  <si>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</si>
  <si>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</si>
  <si>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</si>
  <si>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</si>
  <si>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</si>
  <si>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</si>
  <si>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</si>
  <si>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</si>
  <si>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</si>
  <si>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</si>
  <si>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</si>
  <si>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</si>
  <si>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</si>
  <si>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</si>
  <si>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</si>
  <si>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</si>
  <si>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</si>
  <si>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</si>
  <si>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</si>
  <si>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</si>
  <si>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</si>
  <si>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</si>
  <si>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</si>
  <si>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</si>
  <si>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</si>
  <si>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</si>
  <si>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</si>
  <si>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</si>
  <si>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</si>
  <si>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</si>
  <si>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</si>
  <si>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</si>
  <si>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</si>
  <si>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</si>
  <si>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</si>
  <si>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</si>
  <si>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</si>
  <si>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</si>
  <si>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</si>
  <si>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</si>
  <si>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</si>
  <si>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</si>
  <si>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</si>
  <si>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</si>
  <si>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</si>
  <si>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Transport de voyageurs par route (transports en commun, taxi, tourisme, autobus scolaires, etc)</t>
  </si>
  <si>
    <t>Le transport de marchandises par route et services de déménagement</t>
  </si>
  <si>
    <t>Autre flotte pour les services publics et privés</t>
  </si>
  <si>
    <t>Transports privés</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</si>
  <si>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</si>
  <si>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</si>
  <si>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</si>
  <si>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</si>
  <si>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</si>
  <si>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</si>
  <si>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</si>
  <si>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</si>
  <si>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</si>
  <si>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</si>
  <si>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</si>
  <si>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</si>
  <si>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</si>
  <si>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</si>
  <si>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</si>
  <si>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</si>
  <si>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</si>
  <si>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</si>
  <si>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</si>
  <si>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</si>
  <si>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</si>
  <si>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</si>
  <si>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</si>
  <si>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</si>
  <si>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</si>
  <si>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</si>
  <si>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</si>
  <si>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</si>
  <si>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</si>
  <si>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</si>
  <si>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</si>
  <si>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</si>
  <si>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</si>
  <si>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</si>
  <si>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</si>
  <si>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</si>
  <si>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</si>
  <si>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</si>
  <si>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</si>
  <si>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</si>
  <si>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</si>
  <si>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</si>
  <si>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</si>
  <si>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</si>
  <si>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</si>
  <si>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</si>
  <si>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</si>
  <si>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</si>
  <si>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</si>
  <si>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</si>
  <si>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</si>
  <si>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</si>
  <si>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</si>
  <si>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</si>
  <si>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</si>
  <si>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</si>
  <si>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</si>
  <si>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</si>
  <si>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</si>
  <si>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</si>
  <si>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</si>
  <si>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</si>
  <si>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</si>
  <si>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</si>
  <si>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</si>
  <si>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</si>
  <si>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</si>
  <si>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</si>
  <si>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</si>
  <si>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</si>
  <si>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</si>
  <si>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</si>
  <si>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</si>
  <si>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</si>
  <si>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</si>
  <si>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</si>
  <si>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</si>
  <si>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</si>
  <si>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</si>
  <si>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</si>
  <si>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</si>
  <si>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</si>
  <si>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</si>
  <si>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</si>
  <si>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</si>
  <si>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</si>
  <si>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</si>
  <si>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</si>
  <si>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</si>
  <si>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</si>
  <si>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</si>
  <si>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</si>
  <si>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</si>
  <si>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</si>
  <si>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</si>
  <si>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</si>
  <si>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</si>
  <si>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</si>
  <si>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</si>
  <si>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</si>
  <si>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</si>
  <si>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</si>
  <si>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</si>
  <si>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</si>
  <si>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</si>
  <si>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</si>
  <si>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</si>
  <si>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</si>
  <si>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 xml:space="preserve">NOTAS GENERALES:
- Por favor, sólo rellenar las celdas de color azul que son relevantes para la isla.
- Por favor, no elimine las celdas, líneas, columnas u hojas (en su lugar, ocultar líneas, columnas u hojas que no se aplican a la isla) y no utilizar "cortar y pegar" (Ctrl + X y Ctrl-V).
- Descripción de los subsectores y productos energéticos puede ser cambiado o borrado en las celdas de color azul claro de la hoja "Translation", si es necesario, pero no añadir más subsectores o productos energéticos. No olvide cambiar también los mismos subsectores o productos de energía en otras plantillas relacionadas por coherencia.
- En la hoja del "ISEAP", si una acción no se ajusta a la estructura dada de subsectores, por favor, cambiar la descripción de cualquier subsector para adaptarse a la acción o insertarlo en "acciones globales".
- Al rellenar la hoja el "ISEAP" cada acción debe corresponder a una sola línea. Si es necesario, las líneas adicionales se pueden insertar para agregar más acciones.
</t>
  </si>
  <si>
    <t>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 antes del uso final o transformación en energía secundaria.
 - Re-exportación (exportación de productos energéticos  importados para buques y aeronaves) y  actividades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</si>
  <si>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 y conversión a energía secundaria. Sin embargo, este balance de energía se puede comprobar con la información sobre importaciones y la variación de las existencias en la isla.</t>
  </si>
  <si>
    <t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t>
  </si>
  <si>
    <t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t>
  </si>
  <si>
    <t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t>
  </si>
  <si>
    <t>ΤΕΛΙΚΗ ΖHΤΗΣΗ ΕΝΕΡΓΕΙΑΣ</t>
  </si>
  <si>
    <t>ΚΑΤΟΙΚIΕΣ</t>
  </si>
  <si>
    <t>ΠΡΩΤΟΓΕΝHΣ ΤΟΜEΑΣ</t>
  </si>
  <si>
    <t>ΔΕΥΤΕΡΟΓΕΝHΣ ΤΟΜEΑΣ</t>
  </si>
  <si>
    <t>ΤΡΙΤΟΓΕΝHΣ ΤΟΜEΑΣ</t>
  </si>
  <si>
    <t>ΜΕΤΑΦΟΡEΣ</t>
  </si>
  <si>
    <t>ΕΝΕΡΓΕΙΑ ΓΙΑ ΤΕΛΙΚH ΧΡΗΣΗ</t>
  </si>
  <si>
    <t>SALINA - Comune di MALFA</t>
  </si>
  <si>
    <t>Servizio acquedotto e pompe di sollevamento</t>
  </si>
  <si>
    <t>Edifici e strutture pubbliche</t>
  </si>
  <si>
    <t>Comune di Malfa</t>
  </si>
  <si>
    <t>Incontri di formazione ed informazione sul risparmio energetico (modalità, vantaggi, incentivi) per gli operatori del settore alberghiero e per le aziende agricole.</t>
  </si>
  <si>
    <t>Sportello per l'Energia Intercomunale</t>
  </si>
  <si>
    <t>dal 2014</t>
  </si>
  <si>
    <t>Campagna di formazione per la sostenibilità energetica ed ambientale, in collaborazione con la Scuola Media e le Scuole Elementari</t>
  </si>
  <si>
    <t>Sportello per l'Energia + Dirigenti Scolastici</t>
  </si>
  <si>
    <t>Istituzione di uno Sportello per l'Energia Intercomunale dei Comuni dell'isola di Salina.</t>
  </si>
  <si>
    <t>Organizzazione di Gruppi di Acquisto per l'acquisto di impianti solari termici, impianti solari fotovoltaici, energia verde.</t>
  </si>
  <si>
    <t>Efficientamento energetico della Scuola Elementare e Media di via Umberto I° con interventi sull'involucro dell'edificio, sostituzione degli infissi, installazione di impianto fotovoltaico in copertura della potenza di 27 KWp ed installazione di valvole termostatiche ai termosifoni.</t>
  </si>
  <si>
    <t>Sostituzione Fiat Punto a benzina con una autovettura a 4 posti a trazione elettrica</t>
  </si>
  <si>
    <t>Installazione di impianti fotovoltaici da 1,5 KWp, grazie anche all'incentivo del "conto energia"</t>
  </si>
  <si>
    <t>Privati</t>
  </si>
  <si>
    <t>Privati - ENEL GREEN POWER</t>
  </si>
  <si>
    <t>Installazione subacquea, presso la costa a nord del porto di Malfa,  di sistema di sfruttamento del moto ondoso, della potenza di 150 KW.</t>
  </si>
  <si>
    <t>Realizzazione di progetto di riqualificazione energetica già redatto e realizzazione in copertura di impianto solare fotovoltaico da 27 KWp.</t>
  </si>
  <si>
    <t>Efficientamento energetico della Scuola Materna di via Umberto I°, con sostituzione degli infissi, coibentazione del solaio di copertura, installazione di condizionatori a pompa di calore con COP superiore a 4 ed installazione in copertura di impianto solare fotovoltaico da 30 KWp.</t>
  </si>
  <si>
    <t>Realizzazione di progetto di riqualificazione dell'edificio comunale dismesso di via Chiesa-Pollara</t>
  </si>
  <si>
    <t>Sostituzione nelle stade comunali delle lampade SAP con LED</t>
  </si>
  <si>
    <t>Installazione di impianti solari termici anche grazie all'incentivo del "conto termico"</t>
  </si>
  <si>
    <t>Predisposizione ed approvazione dello "Allegato Energetico Ambientale" al Regolamento Edilizio, con modalità a limiti energetici per le nuove edificazioni e per gli edifici oggetto di ristrutturazione.</t>
  </si>
  <si>
    <t>Sostituzione elettropompe nell'impianto di sollevamento dell'acquedotto in località Scala Galera</t>
  </si>
  <si>
    <t>SALINA ACTION PLAN FOR ENERGY - SAPE</t>
  </si>
  <si>
    <t>\</t>
  </si>
  <si>
    <t>Consiglio Comunale di Malfa</t>
  </si>
  <si>
    <t>PIANO DI INVENTARIO EMISSIONI AL 2020</t>
  </si>
  <si>
    <t>PIANO DI INVENTARIO EMISSIONI AL 2020 (attuazione delle azioni di energia sostenibile)</t>
  </si>
  <si>
    <t>Installazione nel territorio comunale di n° 11 aerogeneratori ad asse verticale da 4,5 KW, compresa stazione di ricarica per  mezzi a trazione elettrica (n° 2 autovetture e n° 4  biciclette)</t>
  </si>
</sst>
</file>

<file path=xl/styles.xml><?xml version="1.0" encoding="UTF-8" standalone="yes"?>
<styleSheet xmlns="http://schemas.openxmlformats.org/spreadsheetml/2006/main"><numFmts count="1"><numFmt numFmtID_"164" formatCode="#,##0.000"/></numFmts><fonts count="8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i/><sz val="9"/><color theme="1"/><name val="Calibri"/><family val="2"/><scheme val="minor"/></font><font><sz val="9"/><color indexed="8"/><name val="Calibri"/><family val="2"/></font><font><sz val="11"/><color indexed="8"/><name val="Calibri"/><family val="2"/></font><font><sz val="10"/><color theme="1"/><name val="Calibri"/><family val="2"/><scheme val="minor"/></font><font><sz val="10"/><color theme="3"/><name val="Calibri"/><family val="2"/><scheme val="minor"/></font><font><b/><sz val="10"/><color theme="1"/><name val="Calibri"/><family val="2"/><scheme val="minor"/></font><font><b/><sz val="10"/><color rgb="FF0070C0"/><name val="Calibri"/><family val="2"/><scheme val="minor"/></font><font><i/><sz val="10"/><color indexed="10"/><name val="Calibri"/><family val="2"/><scheme val="minor"/></font><font><sz val="10"/><color rgb="FF0070C0"/><name val="Calibri"/><family val="2"/><scheme val="minor"/></font><font><b/><i/><u/><sz val="10"/><color indexed="23"/><name val="Calibri"/><family val="2"/><scheme val="minor"/></font><font><b/><sz val="12"/><color theme="0"/><name val="Calibri"/><family val="2"/><scheme val="minor"/></font><font><b/><i/><sz val="12"/><name val="Calibri"/><family val="2"/><scheme val="minor"/></font><font><sz val="12"/><color indexed="10"/><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4"><xf numFmtID_"0" fontID_"0" fillID_"0" borderID_"0"/><xf numFmtID_"0" fontID_"25" fillID_"0" borderID_"0" applyNumberFormat="0" applyFill="0" applyBorder="0" applyAlignment="0" applyProtection="0"><alignment vertical="top"/><protection locked="0"/></xf><xf numFmtID_"9" fontID_"36" fillID_"0" borderID_"0" applyFont="0" applyFill="0" applyBorder="0" applyAlignment="0" applyProtection="0"/><xf numFmtID_"9" fontID_"74" fillID_"0" borderID_"0" applyFont="0" applyFill="0" applyBorder="0" applyAlignment="0" applyProtection="0"/></cellStyleXfs><cellXfs count="474"><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11" fillID_"0" borderID_"0" xfID_"0" applyFont="1" applyBorder="1" applyAlignment="1" applyProtection="1"><alignment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1" fillID_"0" borderID_"0" xfID_"0" applyFont="1" applyAlignment="1" applyProtection="1"><alignment horizontal="right" vertical="center"/></xf><xf numFmtID_"0" fontID_"35" fillID_"0" borderID_"0" xfID_"0" applyFont="1" applyBorder="1" applyAlignment="1" applyProtection="1"><alignment horizontal="right" vertical="center"/></xf><xf numFmtID_"0" fontID_"37"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8" fillID_"0" borderID_"4" xfID_"0" applyFont="1" applyFill="1" applyBorder="1" applyAlignment="1" applyProtection="1"><alignment horizontal="left" vertical="center" wrapText="1"/></xf><xf numFmtID_"0" fontID_"38"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8"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8"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8"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8" fillID_"7" borderID_"4" xfID_"0" applyNumberFormat="1" applyFont="1" applyFill="1" applyBorder="1" applyAlignment="1" applyProtection="1"><alignment vertical="center"/></xf><xf numFmtID_"0" fontID_"43"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4"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4" fillID_"3" borderID_"0" xfID_"0" applyFont="1" applyFill="1" applyBorder="1" applyAlignment="1" applyProtection="1"><alignment horizontal="right" vertical="center"/></xf><xf numFmtID_"0" fontID_"43"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3"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8" fillID_"0" borderID_"0" xfID_"0" applyFont="1" applyFill="1" applyAlignment="1" applyProtection="1"><alignment vertical="center"/></xf><xf numFmtID_"0" fontID_"49" fillID_"0" borderID_"5" xfID_"0" applyFont="1" applyFill="1" applyBorder="1" applyAlignment="1" applyProtection="1"><alignment horizontal="left" vertical="center"/></xf><xf numFmtID_"0" fontID_"49" fillID_"0" borderID_"5" xfID_"0" applyFont="1" applyFill="1" applyBorder="1" applyAlignment="1" applyProtection="1"><alignment horizontal="right"/></xf><xf numFmtID_"0" fontID_"49" fillID_"0" borderID_"5" xfID_"0" applyFont="1" applyFill="1" applyBorder="1" applyAlignment="1" applyProtection="1"><alignment vertical="center"/></xf><xf numFmtID_"0" fontID_"49" fillID_"0" borderID_"0" xfID_"0" applyFont="1" applyFill="1" applyBorder="1" applyAlignment="1" applyProtection="1"><alignment vertical="center"/></xf><xf numFmtID_"3" fontID_"49" fillID_"0" borderID_"5" xfID_"0" applyNumberFormat="1" applyFont="1" applyFill="1" applyBorder="1" applyAlignment="1" applyProtection="1"><alignment vertical="center"/></xf><xf numFmtID_"3" fontID_"48" fillID_"0" borderID_"0" xfID_"0" applyNumberFormat="1" applyFont="1" applyFill="1" applyAlignment="1" applyProtection="1"><alignment vertical="center"/></xf><xf numFmtID_"3" fontID_"49" fillID_"0" borderID_"0" xfID_"0" applyNumberFormat="1" applyFont="1" applyFill="1" applyBorder="1" applyAlignment="1" applyProtection="1"><alignment vertical="center"/></xf><xf numFmtID_"3" fontID_"49" fillID_"0" borderID_"5" xfID_"0" applyNumberFormat="1" applyFont="1" applyFill="1" applyBorder="1" applyAlignment="1" applyProtection="1"><alignment horizontal="left" vertical="center"/></xf><xf numFmtID_"3" fontID_"49" fillID_"0" borderID_"5" xfID_"0" applyNumberFormat="1" applyFont="1" applyFill="1" applyBorder="1" applyAlignment="1" applyProtection="1"><alignment horizontal="right"/></xf><xf numFmtID_"0" fontID_"50" fillID_"0" borderID_"5" xfID_"0" applyFont="1" applyFill="1" applyBorder="1" applyAlignment="1" applyProtection="1"><alignment horizontal="left" vertical="center"/></xf><xf numFmtID_"3" fontID_"50" fillID_"0" borderID_"5" xfID_"0" applyNumberFormat="1" applyFont="1" applyFill="1" applyBorder="1" applyAlignment="1" applyProtection="1"><alignment vertical="center"/></xf><xf numFmtID_"0" fontID_"50" fillID_"0" borderID_"5" xfID_"0" applyFont="1" applyFill="1" applyBorder="1" applyAlignment="1" applyProtection="1"><alignment horizontal="right"/></xf><xf numFmtID_"3" fontID_"50" fillID_"0" borderID_"0" xfID_"0" applyNumberFormat="1" applyFont="1" applyFill="1" applyBorder="1" applyAlignment="1" applyProtection="1"><alignment vertical="center"/></xf><xf numFmtID_"0" fontID_"51" fillID_"0" borderID_"0" xfID_"0" applyFont="1" applyFill="1" applyAlignment="1" applyProtection="1"><alignment vertical="center"/></xf><xf numFmtID_"0" fontID_"33" fillID_"0" borderID_"0" xfID_"0" applyFont="1" applyBorder="1" applyAlignment="1" applyProtection="1"><alignment vertical="center"/></xf><xf numFmtID_"0" fontID_"47" fillID_"0" borderID_"0" xfID_"0" applyFont="1" applyBorder="1" applyAlignment="1" applyProtection="1"><alignment vertical="center"/></xf><xf numFmtID_"0" fontID_"54" fillID_"8" borderID_"4" xfID_"0" applyFont="1" applyFill="1" applyBorder="1" applyAlignment="1" applyProtection="1"><alignment horizontal="left" vertical="center" wrapText="1"/><protection locked="0"/></xf><xf numFmtID_"0" fontID_"55"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3" fillID_"0" borderID_"0" xfID_"0" applyFont="1" applyAlignment="1" applyProtection="1"><alignment horizontal="justify" vertical="center"/></xf><xf numFmtID_"0" fontID_"33" fillID_"0" borderID_"0" xfID_"0" applyFont="1" applyAlignment="1" applyProtection="1"><alignment horizontal="justify" vertical="center"/></xf><xf numFmtID_"0" fontID_"45" fillID_"2" borderID_"0" xfID_"0" applyFont="1" applyFill="1" applyBorder="1" applyAlignment="1" applyProtection="1"><alignment vertical="center" wrapText="1"/></xf><xf numFmtID_"0" fontID_"46" fillID_"3" borderID_"0" xfID_"0" applyFont="1" applyFill="1" applyAlignment="1" applyProtection="1"><alignment vertical="center" wrapText="1"/></xf><xf numFmtID_"0" fontID_"23"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3" fillID_"0" borderID_"0" xfID_"0" applyFont="1" applyAlignment="1" applyProtection="1"><alignment horizontal="justify" vertical="top"/></xf><xf numFmtID_"0" fontID_"33" fillID_"0" borderID_"0" xfID_"0" applyFont="1" applyBorder="1" applyAlignment="1" applyProtection="1"><alignment vertical="top"/></xf><xf numFmtID_"0" fontID_"47" fillID_"0" borderID_"0" xfID_"0" applyFont="1" applyBorder="1" applyAlignment="1" applyProtection="1"/><xf numFmtID_"0" fontID_"33" fillID_"0" borderID_"0" xfID_"0" applyFont="1" applyBorder="1" applyAlignment="1" applyProtection="1"><alignment horizontal="center"/></xf><xf numFmtID_"0" fontID_"9" fillID_"0" borderID_"0" xfID_"0" applyFont="1" applyBorder="1" applyAlignment="1" applyProtection="1"/><xf numFmtID_"0" fontID_"35" fillID_"0" borderID_"0" xfID_"0" applyFont="1" applyAlignment="1" applyProtection="1"><alignment horizontal="right" vertical="center" wrapText="1"/></xf><xf numFmtID_"0" fontID_"35" fillID_"0" borderID_"0" xfID_"0" applyFont="1" applyAlignment="1" applyProtection="1"><alignment horizontal="right" vertical="center"/></xf><xf numFmtID_"0" fontID_"35" fillID_"0" borderID_"0" xfID_"0" applyFont="1" applyBorder="1" applyAlignment="1" applyProtection="1"/><xf numFmtID_"3" fontID_"35" fillID_"0" borderID_"0" xfID_"0" applyNumberFormat="1" applyFont="1" applyBorder="1" applyAlignment="1" applyProtection="1"><alignment horizontal="left" vertical="center"/></xf><xf numFmtID_"0" fontID_"35"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4" fillID_"0" borderID_"0" xfID_"0" applyFont="1" applyBorder="1" applyAlignment="1" applyProtection="1"/><xf numFmtID_"0" fontID_"29"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6" fillID_"0" borderID_"0" xfID_"0" applyFont="1" applyBorder="1" applyAlignment="1" applyProtection="1"><alignment horizontal="right"/></xf><xf numFmtID_"0" fontID_"27" fillID_"0" borderID_"0" xfID_"0" applyFont="1" applyBorder="1" applyAlignment="1" applyProtection="1"/><xf numFmtID_"0" fontID_"33"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1" fillID_"0" borderID_"0" xfID_"0" applyFont="1" applyBorder="1" applyAlignment="1" applyProtection="1"/><xf numFmtID_"0" fontID_"32" fillID_"0" borderID_"0" xfID_"0" applyFont="1" applyBorder="1" applyAlignment="1" applyProtection="1"><alignment vertical="center"/></xf><xf numFmtID_"0" fontID_"32"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6" fillID_"3" borderID_"0" xfID_"0" applyFont="1" applyFill="1" applyBorder="1" applyAlignment="1" applyProtection="1"><alignment horizontal="center" vertical="center"/></xf><xf numFmtID_"0" fontID_"57" fillID_"3" borderID_"0" xfID_"0" applyFont="1" applyFill="1" applyBorder="1" applyAlignment="1" applyProtection="1"><alignment vertical="center" wrapText="1"/></xf><xf numFmtID_"0" fontID_"35"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5" fillID_"0" borderID_"0" xfID_"0" applyFont="1" applyBorder="1" applyAlignment="1" applyProtection="1"><alignment horizontal="center"/></xf><xf numFmtID_"0" fontID_"34"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0" fillID_"0" borderID_"0" xfID_"0" applyFont="1" applyFill="1" applyBorder="1" applyAlignment="1" applyProtection="1"><alignment horizontal="left" vertical="center"/></xf><xf numFmtID_"0" fontID_"0" fillID_"0" borderID_"0" xfID_"0" applyFill="1" applyAlignment="1" applyProtection="1"><alignment vertical="center"/></xf><xf numFmtID_"0" fontID_"39"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8"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59" fillID_"0" borderID_"0" xfID_"0" applyFont="1" applyAlignment="1" applyProtection="1"><alignment horizontal="justify" vertical="center"/></xf><xf numFmtID_"0" fontID_"59" fillID_"0" borderID_"0" xfID_"0" applyFont="1" applyBorder="1" applyAlignment="1" applyProtection="1"><alignment vertical="center"/></xf><xf numFmtID_"0" fontID_"60" fillID_"0" borderID_"0" xfID_"0" applyFont="1" applyAlignment="1" applyProtection="1"/><xf numFmtID_"0" fontID_"61" fillID_"0" borderID_"0" xfID_"0" applyFont="1" applyBorder="1" applyAlignment="1" applyProtection="1"/><xf numFmtID_"0" fontID_"17" fillID_"6" borderID_"1" xfID_"0" applyFont="1" applyFill="1" applyBorder="1" applyAlignment="1" applyProtection="1"><alignment horizontal="left" vertical="center" wrapText="1"/></xf><xf numFmtID_"0" fontID_"58"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3" fillID_"0" borderID_"0" xfID_"0" applyFont="1" applyBorder="1" applyAlignment="1" applyProtection="1"><alignment vertical="center" wrapText="1"/></xf><xf numFmtID_"0" fontID_"64"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xf><xf numFmtID_"0" fontID_"38" fillID_"0" borderID_"4" xfID_"0" applyFont="1" applyBorder="1" applyAlignment="1" applyProtection="1"><alignment vertical="center" wrapText="1"/></xf><xf numFmtID_"0" fontID_"38" fillID_"7" borderID_"4" xfID_"0" applyFont="1" applyFill="1" applyBorder="1" applyAlignment="1" applyProtection="1"><alignment horizontal="center" vertical="center" wrapText="1"/></xf><xf numFmtID_"0" fontID_"66" fillID_"0" borderID_"0" xfID_"0" applyFont="1" applyBorder="1" applyAlignment="1" applyProtection="1"/><xf numFmtID_"0" fontID_"67" fillID_"0" borderID_"0" xfID_"0" applyFont="1" applyAlignment="1" applyProtection="1"><alignment wrapText="1"/></xf><xf numFmtID_"0" fontID_"19" fillID_"0" borderID_"0" xfID_"0" applyFont="1" applyBorder="1" applyAlignment="1" applyProtection="1"/><xf numFmtID_"0" fontID_"68" fillID_"0" borderID_"0" xfID_"0" applyFont="1" applyBorder="1" applyAlignment="1" applyProtection="1"><alignment horizontal="left"/></xf><xf numFmtID_"0" fontID_"69" fillID_"0" borderID_"0" xfID_"0" applyFont="1" applyBorder="1" applyAlignment="1" applyProtection="1"><alignment horizontal="right"/></xf><xf numFmtID_"0" fontID_"69" fillID_"0" borderID_"0" xfID_"0" applyFont="1" applyBorder="1" applyAlignment="1" applyProtection="1"/><xf numFmtID_"9" fontID_"19" fillID_"7" borderID_"4" xfID_"2" applyFont="1" applyFill="1" applyBorder="1" applyAlignment="1" applyProtection="1"><alignment horizontal="center" vertical="top"/></xf><xf numFmtID_"0" fontID_"23"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1" fillID_"8" borderID_"4" xfID_"0" applyFont="1" applyFill="1" applyBorder="1" applyAlignment="1" applyProtection="1"><alignment horizontal="left" vertical="center" wrapText="1"/><protection locked="0"/></xf><xf numFmtID_"0" fontID_"55" fillID_"4" borderID_"4" xfID_"0" applyFont="1" applyFill="1" applyBorder="1" applyAlignment="1" applyProtection="1"><alignment horizontal="left" vertical="center" wrapText="1"/><protection locked="0"/></xf><xf numFmtID_"9" fontID_"35"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38" fillID_"7" borderID_"4" xfID_"0" applyFont="1" applyFill="1" applyBorder="1" applyAlignment="1" applyProtection="1"><alignment horizontal="center" vertical="center" wrapText="1"/></xf><xf numFmtID_"0" fontID_"75" fillID_"0" borderID_"0" xfID_"0" applyFont="1"/><xf numFmtID_"0" fontID_"75" fillID_"0" borderID_"0" xfID_"0" applyFont="1" applyFill="1" applyAlignment="1" applyProtection="1"><alignment vertical="center"/></xf><xf numFmtID_"0" fontID_"3" fillID_"3" borderID_"0" xfID_"0" applyFont="1" applyFill="1" applyAlignment="1" applyProtection="1"><alignment horizontal="center" vertical="center" wrapText="1"/></xf><xf numFmtID_"0" fontID_"76" fillID_"3" borderID_"0" xfID_"0" applyFont="1" applyFill="1" applyAlignment="1" applyProtection="1"><alignment horizontal="center" vertical="center" wrapText="1"/></xf><xf numFmtID_"0" fontID_"3" fillID_"3" borderID_"0" xfID_"0" applyFont="1" applyFill="1" applyAlignment="1" applyProtection="1"><alignment vertical="center" wrapText="1"/></xf><xf numFmtID_"0" fontID_"3" fillID_"3" borderID_"0" xfID_"0" applyFont="1" applyFill="1" applyBorder="1" applyAlignment="1" applyProtection="1"><alignment vertical="center" wrapText="1"/></xf><xf numFmtID_"0" fontID_"3" fillID_"0" borderID_"0" xfID_"0" applyFont="1" applyAlignment="1" applyProtection="1"><alignment horizontal="center" vertical="center" wrapText="1"/></xf><xf numFmtID_"0" fontID_"3" fillID_"0" borderID_"0" xfID_"0" applyFont="1" applyAlignment="1" applyProtection="1"><alignment vertical="center" wrapText="1"/></xf><xf numFmtID_"0" fontID_"75" fillID_"0" borderID_"0" xfID_"0" applyFont="1" applyAlignment="1" applyProtection="1"><alignment vertical="center"/></xf><xf numFmtID_"0" fontID_"78" fillID_"0" borderID_"0" xfID_"0" applyFont="1" applyBorder="1" applyAlignment="1" applyProtection="1"><alignment vertical="center" wrapText="1"/></xf><xf numFmtID_"0" fontID_"8" fillID_"0" borderID_"0" xfID_"0" applyFont="1" applyFill="1" applyBorder="1" applyAlignment="1" applyProtection="1"/><xf numFmtID_"0" fontID_"8" fillID_"0" borderID_"0" xfID_"0" applyFont="1" applyAlignment="1" applyProtection="1"><alignment horizontal="justify"/></xf><xf numFmtID_"0" fontID_"8" fillID_"0" borderID_"0" xfID_"0" applyFont="1" applyBorder="1" applyAlignment="1" applyProtection="1"/><xf numFmtID_"0" fontID_"79" fillID_"0" borderID_"0" xfID_"0" applyFont="1" applyAlignment="1" applyProtection="1"><alignment wrapText="1"/></xf><xf numFmtID_"0" fontID_"31" fillID_"0" borderID_"0" xfID_"0" applyFont="1" applyBorder="1" applyAlignment="1" applyProtection="1"><alignment horizontal="left"/></xf><xf numFmtID_"0" fontID_"27" fillID_"0" borderID_"0" xfID_"0" applyFont="1" applyBorder="1" applyAlignment="1" applyProtection="1"><alignment horizontal="right"/></xf><xf numFmtID_"0" fontID_"78" fillID_"0" borderID_"0" xfID_"0" applyFont="1" applyAlignment="1" applyProtection="1"><alignment horizontal="justify" vertical="top"/></xf><xf numFmtID_"0" fontID_"78" fillID_"0" borderID_"0" xfID_"0" applyFont="1" applyBorder="1" applyAlignment="1" applyProtection="1"><alignment vertical="top"/></xf><xf numFmtID_"0" fontID_"80" fillID_"0" borderID_"0" xfID_"0" applyFont="1" applyBorder="1" applyAlignment="1" applyProtection="1"/><xf numFmtID_"0" fontID_"78" fillID_"0" borderID_"0" xfID_"0" applyFont="1" applyBorder="1" applyAlignment="1" applyProtection="1"><alignment horizontal="center"/></xf><xf numFmtID_"3" fontID_"3" fillID_"0" borderID_"0" xfID_"0" applyNumberFormat="1" applyFont="1" applyBorder="1" applyAlignment="1" applyProtection="1"><alignment horizontal="left" vertical="center"/></xf><xf numFmtID_"0" fontID_"3" fillID_"0" borderID_"0" xfID_"0" applyFont="1" applyAlignment="1" applyProtection="1"><alignment horizontal="right" vertical="center" wrapText="1"/></xf><xf numFmtID_"0" fontID_"3" fillID_"0" borderID_"0" xfID_"0" applyFont="1" applyBorder="1" applyAlignment="1" applyProtection="1"><alignment horizontal="right" vertical="center" wrapText="1"/></xf><xf numFmtID_"0" fontID_"8" fillID_"0" borderID_"0" xfID_"0" applyFont="1" applyFill="1" applyBorder="1" applyAlignment="1" applyProtection="1"><alignment vertical="top"/></xf><xf numFmtID_"0" fontID_"3" fillID_"0" borderID_"0" xfID_"0" applyFont="1" applyBorder="1" applyAlignment="1" applyProtection="1"><alignment horizontal="center" vertical="center" wrapText="1"/></xf><xf numFmtID_"0" fontID_"78" fillID_"0" borderID_"0" xfID_"0" applyFont="1" applyAlignment="1" applyProtection="1"/><xf numFmtID_"0" fontID_"77" fillID_"0" borderID_"5" xfID_"0" applyFont="1" applyFill="1" applyBorder="1" applyAlignment="1" applyProtection="1"><alignment horizontal="right"/></xf><xf numFmtID_"0" fontID_"3" fillID_"0" borderID_"0" xfID_"0" applyFont="1" applyFill="1" applyAlignment="1" applyProtection="1"><alignment vertical="center"/></xf><xf numFmtID_"0" fontID_"8" fillID_"0" borderID_"0" xfID_"0" applyFont="1" applyFill="1" applyBorder="1" applyAlignment="1" applyProtection="1"><alignment horizontal="center"/></xf><xf numFmtID_"0" fontID_"77" fillID_"0" borderID_"5" xfID_"0" applyFont="1" applyFill="1" applyBorder="1" applyAlignment="1" applyProtection="1"><alignment vertical="center"/></xf><xf numFmtID_"0" fontID_"77" fillID_"0" borderID_"0" xfID_"0" applyFont="1" applyFill="1" applyBorder="1" applyAlignment="1" applyProtection="1"><alignment vertical="center"/></xf><xf numFmtID_"3" fontID_"75" fillID_"0" borderID_"0" xfID_"0" applyNumberFormat="1" applyFont="1" applyFill="1" applyAlignment="1" applyProtection="1"><alignment vertical="center"/></xf><xf numFmtID_"3" fontID_"77" fillID_"0" borderID_"5" xfID_"0" applyNumberFormat="1" applyFont="1" applyFill="1" applyBorder="1" applyAlignment="1" applyProtection="1"><alignment vertical="center"/></xf><xf numFmtID_"3" fontID_"77" fillID_"0" borderID_"0" xfID_"0" applyNumberFormat="1" applyFont="1" applyFill="1" applyBorder="1" applyAlignment="1" applyProtection="1"><alignment vertical="center"/></xf><xf numFmtID_"3" fontID_"77" fillID_"0" borderID_"0" xfID_"0" applyNumberFormat="1" applyFont="1" applyFill="1" applyBorder="1" applyAlignment="1" applyProtection="1"><alignment horizontal="center" vertical="center" wrapText="1"/></xf><xf numFmtID_"3" fontID_"77" fillID_"0" borderID_"0" xfID_"0" applyNumberFormat="1" applyFont="1" applyFill="1" applyBorder="1" applyAlignment="1" applyProtection="1"><alignment horizontal="right" vertical="center" wrapText="1"/></xf><xf numFmtID_"3" fontID_"77" fillID_"0" borderID_"0" xfID_"0" applyNumberFormat="1" applyFont="1" applyFill="1" applyBorder="1" applyAlignment="1" applyProtection="1"><alignment horizontal="right" vertical="center"/></xf><xf numFmtID_"0" fontID_"75" fillID_"0" borderID_"0" xfID_"0" applyFont="1" applyFill="1" applyAlignment="1" applyProtection="1"><alignment horizontal="left" vertical="center"/></xf><xf numFmtID_"0" fontID_"75" fillID_"0" borderID_"0" xfID_"0" applyFont="1" applyFill="1" applyProtection="1"/><xf numFmtID_"0" fontID_"75" fillID_"0" borderID_"0" xfID_"0" applyFont="1" applyFill="1" applyAlignment="1" applyProtection="1"/><xf numFmtID_"3" fontID_"77" fillID_"0" borderID_"5" xfID_"0" applyNumberFormat="1" applyFont="1" applyFill="1" applyBorder="1" applyAlignment="1" applyProtection="1"><alignment horizontal="left" vertical="center"/></xf><xf numFmtID_"0" fontID_"3" fillID_"0" borderID_"0" xfID_"0" applyFont="1" applyFill="1" applyAlignment="1" applyProtection="1"><alignment horizontal="left" vertical="center"/></xf><xf numFmtID_"3" fontID_"8" fillID_"0" borderID_"5" xfID_"0" applyNumberFormat="1" applyFont="1" applyFill="1" applyBorder="1" applyAlignment="1" applyProtection="1"><alignment vertical="center"/></xf><xf numFmtID_"3" fontID_"8" fillID_"0" borderID_"0" xfID_"0" applyNumberFormat="1" applyFont="1" applyFill="1" applyBorder="1" applyAlignment="1" applyProtection="1"><alignment vertical="center"/></xf><xf numFmtID_"0" fontID_"81" fillID_"0" borderID_"0" xfID_"0" applyFont="1" applyBorder="1" applyAlignment="1" applyProtection="1"><alignment vertical="center"/></xf><xf numFmtID_"0" fontID_"81" fillID_"0" borderID_"0" xfID_"0" applyFont="1" applyBorder="1" applyAlignment="1" applyProtection="1"><alignment horizontal="left" vertical="center"/></xf><xf numFmtID_"0" fontID_"15" fillID_"0" borderID_"0" xfID_"0" applyFont="1" applyFill="1" applyAlignment="1" applyProtection="1"><alignment vertical="center"/></xf><xf numFmtID_"0" fontID_"38" fillID_"0" borderID_"5" xfID_"0" applyFont="1" applyFill="1" applyBorder="1" applyAlignment="1" applyProtection="1"><alignment horizontal="left" vertical="center"/></xf><xf numFmtID_"0" fontID_"38" fillID_"0" borderID_"5" xfID_"0" applyFont="1" applyFill="1" applyBorder="1" applyAlignment="1" applyProtection="1"><alignment horizontal="right"/></xf><xf numFmtID_"0" fontID_"7" fillID_"0" borderID_"0" xfID_"0" applyFont="1" applyFill="1" applyAlignment="1" applyProtection="1"><alignment vertical="center"/></xf><xf numFmtID_"0" fontID_"9" fillID_"7" borderID_"4" xfID_"0" applyFont="1" applyFill="1" applyBorder="1" applyAlignment="1" applyProtection="1"><alignment horizontal="left" vertical="center" wrapText="1"/></xf><xf numFmtID_"0" fontID_"9" fillID_"7" borderID_"4" xfID_"0" applyFont="1" applyFill="1" applyBorder="1" applyAlignment="1" applyProtection="1"><alignment horizontal="center" vertical="center" wrapText="1"/></xf><xf numFmtID_"0" fontID_"7" fillID_"0" borderID_"0" xfID_"0" applyFont="1" applyFill="1" applyBorder="1" applyAlignment="1" applyProtection="1"><alignment vertical="center"/></xf><xf numFmtID_"0" fontID_"9" fillID_"7" borderID_"1" xfID_"0" applyFont="1" applyFill="1" applyBorder="1" applyAlignment="1" applyProtection="1"><alignment horizontal="left" vertical="center" wrapText="1"/></xf><xf numFmtID_"0" fontID_"7" fillID_"10" borderID_"1" xfID_"0" applyFont="1" applyFill="1" applyBorder="1" applyAlignment="1" applyProtection="1"><alignment horizontal="left" vertical="center" wrapText="1"/></xf><xf numFmtID_"0" fontID_"7" fillID_"10" borderID_"4" xfID_"0" applyFont="1" applyFill="1" applyBorder="1" applyAlignment="1" applyProtection="1"><alignment horizontal="left" vertical="center" wrapText="1"/></xf><xf numFmtID_"0" fontID_"9" fillID_"7" borderID_"4" xfID_"0" applyFont="1" applyFill="1" applyBorder="1" applyAlignment="1" applyProtection="1"><alignment horizontal="center" vertical="center"/></xf><xf numFmtID_"0" fontID_"7" fillID_"0" borderID_"0" xfID_"0" applyFont="1" applyFill="1" applyBorder="1" applyAlignment="1" applyProtection="1"/><xf numFmtID_"0" fontID_"9" fillID_"0" borderID_"0" xfID_"0" applyFont="1" applyFill="1" applyBorder="1" applyAlignment="1" applyProtection="1"><alignment horizontal="center"/></xf><xf numFmtID_"0" fontID_"38" fillID_"7" borderID_"3" xfID_"0" applyFont="1" applyFill="1" applyBorder="1" applyAlignment="1" applyProtection="1"><alignment horizontal="center" vertical="center"/></xf><xf numFmtID_"0" fontID_"38" fillID_"7" borderID_"7" xfID_"0" applyFont="1" applyFill="1" applyBorder="1" applyAlignment="1" applyProtection="1"><alignment horizontal="center" vertical="center" wrapText="1"/></xf><xf numFmtID_"0" fontID_"38" fillID_"7" borderID_"6" xfID_"0" applyFont="1" applyFill="1" applyBorder="1" applyAlignment="1" applyProtection="1"><alignment horizontal="center" vertical="center" wrapText="1"/></xf><xf numFmtID_"0" fontID_"38" fillID_"7" borderID_"1" xfID_"0" applyFont="1" applyFill="1" applyBorder="1" applyAlignment="1" applyProtection="1"><alignment horizontal="center" vertical="center"/></xf><xf numFmtID_"3" fontID_"9" fillID_"0" borderID_"0" xfID_"0" applyNumberFormat="1" applyFont="1" applyFill="1" applyBorder="1" applyAlignment="1" applyProtection="1"><alignment horizontal="center" vertical="center" wrapText="1"/></xf><xf numFmtID_"3" fontID_"15" fillID_"0" borderID_"0" xfID_"0" applyNumberFormat="1" applyFont="1" applyFill="1" applyAlignment="1" applyProtection="1"><alignment vertical="center"/></xf><xf numFmtID_"3" fontID_"9" fillID_"7" borderID_"4" xfID_"0" applyNumberFormat="1" applyFont="1" applyFill="1" applyBorder="1" applyAlignment="1" applyProtection="1"><alignment horizontal="center" vertical="center" wrapText="1"/></xf><xf numFmtID_"0" fontID_"15" fillID_"10" borderID_"4" xfID_"0" applyFont="1" applyFill="1" applyBorder="1" applyAlignment="1" applyProtection="1"><alignment vertical="center" wrapText="1"/></xf><xf numFmtID_"3" fontID_"38" fillID_"0" borderID_"0" xfID_"0" applyNumberFormat="1" applyFont="1" applyFill="1" applyBorder="1" applyAlignment="1" applyProtection="1"><alignment horizontal="right" vertical="center" wrapText="1"/></xf><xf numFmtID_"0" fontID_"38" fillID_"7" borderID_"4" xfID_"0" applyFont="1" applyFill="1" applyBorder="1" applyAlignment="1" applyProtection="1"><alignment horizontal="center" vertical="center"/></xf><xf numFmtID_"3" fontID_"38" fillID_"0" borderID_"0" xfID_"0" applyNumberFormat="1" applyFont="1" applyFill="1" applyBorder="1" applyAlignment="1" applyProtection="1"><alignment horizontal="right" vertical="center"/></xf><xf numFmtID_"0" fontID_"15" fillID_"0" borderID_"0" xfID_"0" applyFont="1" applyFill="1" applyProtection="1"/><xf numFmtID_"0" fontID_"15" fillID_"0" borderID_"0" xfID_"0" applyFont="1" applyFill="1" applyAlignment="1" applyProtection="1"/><xf numFmtID_"0" fontID_"9" fillID_"0" borderID_"5" xfID_"0" applyFont="1" applyFill="1" applyBorder="1" applyAlignment="1" applyProtection="1"><alignment horizontal="right"/></xf><xf numFmtID_"0" fontID_"7" fillID_"0" borderID_"0" xfID_"0" applyFont="1" applyFill="1" applyAlignment="1" applyProtection="1"><alignment horizontal="left" vertical="center"/></xf><xf numFmtID_"3" fontID_"38" fillID_"0" borderID_"5" xfID_"0" applyNumberFormat="1" applyFont="1" applyFill="1" applyBorder="1" applyAlignment="1" applyProtection="1"><alignment horizontal="right"/></xf><xf numFmtID_"3" fontID_"38" fillID_"0" borderID_"0" xfID_"0" applyNumberFormat="1" applyFont="1" applyFill="1" applyBorder="1" applyAlignment="1" applyProtection="1"><alignment horizontal="center" vertical="center" wrapText="1"/></xf><xf numFmtID_"0" fontID_"38" fillID_"7" borderID_"4" xfID_"0" applyFont="1" applyFill="1" applyBorder="1" applyAlignment="1" applyProtection="1"><alignment horizontal="left" vertical="center" wrapText="1"/></xf><xf numFmtID_"3" fontID_"38" fillID_"7" borderID_"4" xfID_"0" applyNumberFormat="1" applyFont="1" applyFill="1" applyBorder="1" applyAlignment="1" applyProtection="1"><alignment horizontal="center" vertical="center" wrapText="1"/></xf><xf numFmtID_"0" fontID_"15" fillID_"0" borderID_"0" xfID_"0" applyFont="1" applyFill="1" applyAlignment="1" applyProtection="1"><alignment horizontal="left" vertical="center"/></xf><xf numFmtID_"0" fontID_"9" fillID_"5" borderID_"4" xfID_"0" applyFont="1" applyFill="1" applyBorder="1" applyAlignment="1" applyProtection="1"><alignment horizontal="center" vertical="center" wrapText="1"/></xf><xf numFmtID_"0" fontID_"82" fillID_"2" borderID_"4" xfID_"0" applyFont="1" applyFill="1" applyBorder="1" applyAlignment="1" applyProtection="1"><alignment vertical="center"/></xf><xf numFmtID_"0" fontID_"9" fillID_"2" borderID_"4" xfID_"0" applyFont="1" applyFill="1" applyBorder="1" applyAlignment="1" applyProtection="1"><alignment horizontal="left" vertical="center"/></xf><xf numFmtID_"0" fontID_"9" fillID_"2" borderID_"4" xfID_"0" applyFont="1" applyFill="1" applyBorder="1" applyAlignment="1" applyProtection="1"><alignment horizontal="center" vertical="center"/></xf><xf numFmtID_"3" fontID_"9" fillID_"2" borderID_"4" xfID_"0" applyNumberFormat="1" applyFont="1" applyFill="1" applyBorder="1" applyAlignment="1" applyProtection="1"><alignment horizontal="right" vertical="center"/></xf><xf numFmtID_"0" fontID_"7" fillID_"0" borderID_"4" xfID_"0" applyFont="1" applyBorder="1" applyAlignment="1" applyProtection="1"><alignment vertical="center" wrapText="1"/></xf><xf numFmtID_"0" fontID_"7" fillID_"4" borderID_"4" xfID_"0" applyFont="1" applyFill="1" applyBorder="1" applyAlignment="1" applyProtection="1"><alignment horizontal="left" vertical="center" wrapText="1"/><protection locked="0"/></xf><xf numFmtID_"0" fontID_"7" fillID_"4" borderID_"4" xfID_"0" applyFont="1" applyFill="1" applyBorder="1" applyAlignment="1" applyProtection="1"><alignment horizontal="center" vertical="center" wrapText="1"/><protection locked="0"/></xf><xf numFmtID_"0" fontID_"7" fillID_"4" borderID_"4" xfID_"0" applyFont="1" applyFill="1" applyBorder="1" applyAlignment="1" applyProtection="1"><alignment horizontal="center" vertical="center"/><protection locked="0"/></xf><xf numFmtID_"0" fontID_"7" fillID_"0" borderID_"4" xfID_"0" applyFont="1" applyBorder="1" applyAlignment="1" applyProtection="1"><alignment horizontal="left" vertical="center" wrapText="1"/><protection locked="0"/></xf><xf numFmtID_"0" fontID_"7" fillID_"0" borderID_"4" xfID_"0" applyFont="1" applyBorder="1" applyAlignment="1" applyProtection="1"><alignment horizontal="center" vertical="center" wrapText="1"/><protection locked="0"/></xf><xf numFmtID_"0" fontID_"7" fillID_"0" borderID_"4" xfID_"0" applyFont="1" applyBorder="1" applyAlignment="1" applyProtection="1"><alignment horizontal="center" vertical="center"/><protection locked="0"/></xf><xf numFmtID_"3" fontID_"7" fillID_"0" borderID_"4" xfID_"0" applyNumberFormat="1" applyFont="1" applyBorder="1" applyAlignment="1" applyProtection="1"><alignment horizontal="right" vertical="center" wrapText="1"/><protection locked="0"/></xf><xf numFmtID_"3" fontID_"9" fillID_"0" borderID_"6" xfID_"0" applyNumberFormat="1" applyFont="1" applyFill="1" applyBorder="1" applyAlignment="1" applyProtection="1"><alignment horizontal="right" vertical="center" wrapText="1"/><protection locked="0"/></xf><xf numFmtID_"3" fontID_"9" fillID_"8" borderID_"6" xfID_"0" applyNumberFormat="1" applyFont="1" applyFill="1" applyBorder="1" applyAlignment="1" applyProtection="1"><alignment horizontal="right" vertical="center"/><protection locked="0"/></xf><xf numFmtID_"0" fontID_"7" fillID_"0" borderID_"4" xfID_"0" applyFont="1" applyBorder="1" applyAlignment="1" applyProtection="1"><alignment vertical="center" wrapText="1"/><protection locked="0"/></xf><xf numFmtID_"3" fontID_"7" fillID_"5" borderID_"4" xfID_"0" applyNumberFormat="1" applyFont="1" applyFill="1" applyBorder="1" applyAlignment="1" applyProtection="1"><alignment horizontal="right" vertical="center"/></xf><xf numFmtID_"3" fontID_"9" fillID_"5" borderID_"4" xfID_"0" applyNumberFormat="1" applyFont="1" applyFill="1" applyBorder="1" applyAlignment="1" applyProtection="1"><alignment horizontal="right" vertical="center"/></xf><xf numFmtID_"0" fontID_"83" fillID_"0" borderID_"0" xfID_"0" applyFont="1" applyBorder="1" applyAlignment="1" applyProtection="1"><alignment vertical="center" wrapText="1"/></xf><xf numFmtID_"0" fontID_"9" fillID_"0" borderID_"0" xfID_"0" applyFont="1" applyFill="1" applyBorder="1" applyAlignment="1" applyProtection="1"><alignment vertical="center"/></xf><xf numFmtID_"0" fontID_"84" fillID_"0" borderID_"0" xfID_"0" applyFont="1" applyFill="1" applyBorder="1" applyAlignment="1" applyProtection="1"><alignment horizontal="justify" vertical="center" wrapText="1"/></xf><xf numFmtID_"0" fontID_"9" fillID_"0" borderID_"0" xfID_"0" applyFont="1" applyBorder="1" applyAlignment="1" applyProtection="1"><alignment horizontal="justify" vertical="center" wrapText="1"/></xf><xf numFmtID_"0" fontID_"7" fillID_"0" borderID_"0" xfID_"0" applyFont="1" applyFill="1" applyBorder="1" applyAlignment="1" applyProtection="1"><alignment horizontal="justify" vertical="center" wrapText="1"/></xf><xf numFmtID_"0" fontID_"7" fillID_"0" borderID_"0" xfID_"0" applyFont="1" applyBorder="1" applyAlignment="1" applyProtection="1"><alignment vertical="center" wrapText="1"/></xf><xf numFmtID_"2" fontID_"7" fillID_"0" borderID_"8" xfID_"0" applyNumberFormat="1" applyFont="1" applyBorder="1" applyAlignment="1" applyProtection="1"><alignment vertical="center" wrapText="1"/></xf><xf numFmtID_"0" fontID_"7" fillID_"0" borderID_"4" xfID_"0" applyFont="1" applyBorder="1" applyAlignment="1" applyProtection="1"><alignment vertical="center"/></xf><xf numFmtID_"0" fontID_"3" fillID_"0" borderID_"4" xfID_"0" applyFont="1" applyBorder="1" applyAlignment="1" applyProtection="1"><alignment vertical="center"/></xf><xf numFmtID_"3" fontID_"9" fillID_"0" borderID_"4" xfID_"0" applyNumberFormat="1" applyFont="1" applyBorder="1" applyAlignment="1" applyProtection="1"><alignment vertical="center"/></xf><xf numFmtID_"0" fontID_"0" fillID_"7" borderID_"0" xfID_"0" applyFill="1" applyAlignment="1"><alignment vertical="top" wrapText="1"/></xf><xf numFmtID_"0" fontID_"45" fillID_"2" borderID_"0" xfID_"0" applyFont="1" applyFill="1" applyBorder="1" applyAlignment="1" applyProtection="1"><alignment horizontal="center" vertical="center" wrapText="1"/></xf><xf numFmtID_"0" fontID_"23"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8"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3" fillID_"3" borderID_"0" xfID_"0" applyFont="1" applyFill="1" applyAlignment="1" applyProtection="1"><alignment horizontal="center" vertical="center" wrapText="1"/></xf><xf numFmtID_"0" fontID_"62" fillID_"8" borderID_"1" xfID_"0" applyFont="1" applyFill="1" applyBorder="1" applyAlignment="1" applyProtection="1"><alignment horizontal="left" vertical="top" wrapText="1"/><protection locked="0"/></xf><xf numFmtID_"0" fontID_"62" fillID_"8" borderID_"2" xfID_"0" applyFont="1" applyFill="1" applyBorder="1" applyAlignment="1" applyProtection="1"><alignment horizontal="left" vertical="top" wrapText="1"/><protection locked="0"/></xf><xf numFmtID_"0" fontID_"62"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3" fillID_"0" borderID_"0" xfID_"0" applyFont="1" applyBorder="1" applyAlignment="1" applyProtection="1"><alignment horizontal="center" vertical="center" wrapText="1"/></xf><xf numFmtID_"0" fontID_"28" fillID_"0" borderID_"0" xfID_"0" applyFont="1" applyFill="1" applyBorder="1" applyAlignment="1" applyProtection="1"><alignment horizontal="left" vertical="center" wrapText="1"/></xf><xf numFmtID_"0" fontID_"33" fillID_"0" borderID_"0" xfID_"0" applyFont="1" applyBorder="1" applyAlignment="1" applyProtection="1"><alignment horizontal="left" vertical="center"/></xf><xf numFmtID_"0" fontID_"33" fillID_"0" borderID_"9" xfID_"0" applyFont="1" applyBorder="1" applyAlignment="1" applyProtection="1"><alignment horizontal="left" vertical="center"/></xf><xf numFmtID_"0" fontID_"53" fillID_"8" borderID_"4" xfID_"0" applyFont="1" applyFill="1" applyBorder="1" applyAlignment="1" applyProtection="1"><alignment horizontal="center" vertical="center"/></xf><xf numFmtID_"0" fontID_"52" fillID_"0" borderID_"0" xfID_"0" applyFont="1" applyProtection="1"/><xf numFmtID_"0" fontID_"22" fillID_"0" borderID_"0" xfID_"0" applyFont="1" applyProtection="1"/><xf numFmtID_"0" fontID_"10" fillID_"0" borderID_"0" xfID_"0" applyFont="1" applyBorder="1" applyAlignment="1" applyProtection="1"><alignment horizontal="left" vertical="center" wrapText="1"/></xf><xf numFmtID_"0" fontID_"30" fillID_"0" borderID_"0" xfID_"1" applyFont="1" applyBorder="1" applyAlignment="1" applyProtection="1"><alignment horizontal="left"/></xf><xf numFmtID_"0" fontID_"62" fillID_"0" borderID_"4" xfID_"0" applyFont="1" applyBorder="1" applyAlignment="1" applyProtection="1"><alignment horizontal="right" vertical="top" wrapText="1"/></xf><xf numFmtID_"0" fontID_"62"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38" fillID_"7" borderID_"8" xfID_"0" applyFont="1" applyFill="1" applyBorder="1" applyAlignment="1" applyProtection="1"><alignment horizontal="center" vertical="center" wrapText="1"/></xf><xf numFmtID_"0" fontID_"38" fillID_"7" borderID_"6" xfID_"0" applyFont="1" applyFill="1" applyBorder="1" applyAlignment="1" applyProtection="1"><alignment horizontal="center" vertical="center" wrapText="1"/></xf><xf numFmtID_"0" fontID_"38" fillID_"7" borderID_"1" xfID_"0" applyFont="1" applyFill="1" applyBorder="1" applyAlignment="1" applyProtection="1"><alignment horizontal="center" vertical="center" wrapText="1"/></xf><xf numFmtID_"0" fontID_"38" fillID_"7" borderID_"2" xfID_"0" applyFont="1" applyFill="1" applyBorder="1" applyAlignment="1" applyProtection="1"><alignment horizontal="center" vertical="center" wrapText="1"/></xf><xf numFmtID_"0" fontID_"38" fillID_"7" borderID_"3" xfID_"0" applyFont="1" applyFill="1" applyBorder="1" applyAlignment="1" applyProtection="1"><alignment horizontal="center" vertical="center" wrapText="1"/></xf><xf numFmtID_"0" fontID_"9" fillID_"7" borderID_"4" xfID_"0" applyFont="1" applyFill="1" applyBorder="1" applyAlignment="1" applyProtection="1"><alignment horizontal="center" vertical="center" wrapText="1"/></xf><xf numFmtID_"0" fontID_"9" fillID_"7" borderID_"1" xfID_"0" applyFont="1" applyFill="1" applyBorder="1" applyAlignment="1" applyProtection="1"><alignment horizontal="center" vertical="center" wrapText="1"/></xf><xf numFmtID_"0" fontID_"9" fillID_"7" borderID_"2" xfID_"0" applyFont="1" applyFill="1" applyBorder="1" applyAlignment="1" applyProtection="1"><alignment horizontal="center" vertical="center" wrapText="1"/></xf><xf numFmtID_"0" fontID_"9" fillID_"7" borderID_"3" xfID_"0" applyFont="1" applyFill="1" applyBorder="1" applyAlignment="1" applyProtection="1"><alignment horizontal="center" vertical="center" wrapText="1"/></xf><xf numFmtID_"0" fontID_"9" fillID_"7" borderID_"8" xfID_"0" applyFont="1" applyFill="1" applyBorder="1" applyAlignment="1" applyProtection="1"><alignment horizontal="center" vertical="center" wrapText="1"/></xf><xf numFmtID_"0" fontID_"9" fillID_"7" borderID_"6" xfID_"0" applyFont="1" applyFill="1" applyBorder="1" applyAlignment="1" applyProtection="1"><alignment horizontal="center" vertical="center" wrapText="1"/></xf><xf numFmtID_"0" fontID_"38" fillID_"7" borderID_"1" xfID_"0" applyFont="1" applyFill="1" applyBorder="1" applyAlignment="1" applyProtection="1"><alignment horizontal="center" vertical="center"/></xf><xf numFmtID_"0" fontID_"38" fillID_"7" borderID_"2" xfID_"0" applyFont="1" applyFill="1" applyBorder="1" applyAlignment="1" applyProtection="1"><alignment horizontal="center" vertical="center"/></xf><xf numFmtID_"0" fontID_"38" fillID_"7" borderID_"3" xfID_"0" applyFont="1" applyFill="1" applyBorder="1" applyAlignment="1" applyProtection="1"><alignment horizontal="center" vertical="center"/></xf><xf numFmtID_"0" fontID_"38" fillID_"7" borderID_"11" xfID_"0" applyFont="1" applyFill="1" applyBorder="1" applyAlignment="1" applyProtection="1"><alignment horizontal="center" vertical="center"/></xf><xf numFmtID_"0" fontID_"38" fillID_"7" borderID_"5" xfID_"0" applyFont="1" applyFill="1" applyBorder="1" applyAlignment="1" applyProtection="1"><alignment horizontal="center" vertical="center"/></xf><xf numFmtID_"0" fontID_"38" fillID_"7" borderID_"6" xfID_"0" applyFont="1" applyFill="1" applyBorder="1" applyAlignment="1" applyProtection="1"><alignment horizontal="center" vertical="center"/></xf><xf numFmtID_"3" fontID_"38" fillID_"7" borderID_"1" xfID_"0" applyNumberFormat="1" applyFont="1" applyFill="1" applyBorder="1" applyAlignment="1" applyProtection="1"><alignment horizontal="center" vertical="center" wrapText="1"/></xf><xf numFmtID_"3" fontID_"38" fillID_"7" borderID_"2" xfID_"0" applyNumberFormat="1" applyFont="1" applyFill="1" applyBorder="1" applyAlignment="1" applyProtection="1"><alignment horizontal="center" vertical="center" wrapText="1"/></xf><xf numFmtID_"3" fontID_"38" fillID_"7" borderID_"3" xfID_"0" applyNumberFormat="1" applyFont="1" applyFill="1" applyBorder="1" applyAlignment="1" applyProtection="1"><alignment horizontal="center" vertical="center" wrapText="1"/></xf><xf numFmtID_"3" fontID_"38" fillID_"7" borderID_"4" xfID_"0" applyNumberFormat="1" applyFont="1" applyFill="1" applyBorder="1" applyAlignment="1" applyProtection="1"><alignment horizontal="center" vertical="center" wrapText="1"/></xf><xf numFmtID_"3" fontID_"38" fillID_"7" borderID_"8" xfID_"0" applyNumberFormat="1" applyFont="1" applyFill="1" applyBorder="1" applyAlignment="1" applyProtection="1"><alignment horizontal="center" vertical="center" wrapText="1"/></xf><xf numFmtID_"3" fontID_"38" fillID_"7" borderID_"7" xfID_"0" applyNumberFormat="1" applyFont="1" applyFill="1" applyBorder="1" applyAlignment="1" applyProtection="1"><alignment horizontal="center" vertical="center" wrapText="1"/></xf><xf numFmtID_"3" fontID_"38" fillID_"7" borderID_"6" xfID_"0" applyNumberFormat="1" applyFont="1" applyFill="1" applyBorder="1" applyAlignment="1" applyProtection="1"><alignment horizontal="center" vertical="center" wrapText="1"/></xf><xf numFmtID_"3" fontID_"9" fillID_"7" borderID_"4" xfID_"0" applyNumberFormat="1" applyFont="1" applyFill="1" applyBorder="1" applyAlignment="1" applyProtection="1"><alignment horizontal="center" vertical="center" wrapText="1"/></xf><xf numFmtID_"3" fontID_"9" fillID_"7" borderID_"1" xfID_"0" applyNumberFormat="1" applyFont="1" applyFill="1" applyBorder="1" applyAlignment="1" applyProtection="1"><alignment horizontal="center" vertical="center" wrapText="1"/></xf><xf numFmtID_"3" fontID_"9" fillID_"7" borderID_"2" xfID_"0" applyNumberFormat="1" applyFont="1" applyFill="1" applyBorder="1" applyAlignment="1" applyProtection="1"><alignment horizontal="center" vertical="center" wrapText="1"/></xf><xf numFmtID_"3" fontID_"9" fillID_"7" borderID_"3" xfID_"0" applyNumberFormat="1" applyFont="1" applyFill="1" applyBorder="1" applyAlignment="1" applyProtection="1"><alignment horizontal="center" vertical="center" wrapText="1"/></xf><xf numFmtID_"3" fontID_"9" fillID_"7" borderID_"8" xfID_"0" applyNumberFormat="1" applyFont="1" applyFill="1" applyBorder="1" applyAlignment="1" applyProtection="1"><alignment horizontal="center" vertical="center" wrapText="1"/></xf><xf numFmtID_"3" fontID_"9" fillID_"7" borderID_"6" xfID_"0" applyNumberFormat="1" applyFont="1" applyFill="1" applyBorder="1" applyAlignment="1" applyProtection="1"><alignment horizontal="center" vertical="center" wrapText="1"/></xf><xf numFmtID_"3" fontID_"9" fillID_"7" borderID_"7" xfID_"0" applyNumberFormat="1" applyFont="1" applyFill="1" applyBorder="1" applyAlignment="1" applyProtection="1"><alignment horizontal="center" vertical="center" wrapText="1"/></xf><xf numFmtID_"0" fontID_"38" fillID_"7" borderID_"8" xfID_"0" applyFont="1" applyFill="1" applyBorder="1" applyAlignment="1" applyProtection="1"><alignment horizontal="left" vertical="center"/></xf><xf numFmtID_"0" fontID_"38" fillID_"7" borderID_"7" xfID_"0" applyFont="1" applyFill="1" applyBorder="1" applyAlignment="1" applyProtection="1"><alignment horizontal="left" vertical="center"/></xf><xf numFmtID_"0" fontID_"38" fillID_"7" borderID_"6" xfID_"0" applyFont="1" applyFill="1" applyBorder="1" applyAlignment="1" applyProtection="1"><alignment horizontal="left" vertical="center"/></xf><xf numFmtID_"0" fontID_"15" fillID_"7" borderID_"1" xfID_"0" applyFont="1" applyFill="1" applyBorder="1" applyAlignment="1" applyProtection="1"><alignment horizontal="left" vertical="center" wrapText="1"/></xf><xf numFmtID_"0" fontID_"15" fillID_"7" borderID_"3" xfID_"0" applyFont="1" applyFill="1" applyBorder="1" applyAlignment="1" applyProtection="1"><alignment horizontal="left" vertical="center" wrapText="1"/></xf><xf numFmtID_"0" fontID_"15" fillID_"7" borderID_"4" xfID_"0" applyFont="1" applyFill="1" applyBorder="1" applyAlignment="1" applyProtection="1"><alignment vertical="center" wrapText="1"/></xf><xf numFmtID_"0" fontID_"9" fillID_"7" borderID_"14" xfID_"0" applyFont="1" applyFill="1" applyBorder="1" applyAlignment="1" applyProtection="1"><alignment horizontal="left" vertical="center" wrapText="1"/></xf><xf numFmtID_"0" fontID_"9" fillID_"7" borderID_"13" xfID_"0" applyFont="1" applyFill="1" applyBorder="1" applyAlignment="1" applyProtection="1"><alignment horizontal="left" vertical="center" wrapText="1"/></xf><xf numFmtID_"0" fontID_"9" fillID_"7" borderID_"12" xfID_"0" applyFont="1" applyFill="1" applyBorder="1" applyAlignment="1" applyProtection="1"><alignment horizontal="left" vertical="center" wrapText="1"/></xf><xf numFmtID_"0" fontID_"9" fillID_"7" borderID_"9" xfID_"0" applyFont="1" applyFill="1" applyBorder="1" applyAlignment="1" applyProtection="1"><alignment horizontal="left" vertical="center" wrapText="1"/></xf><xf numFmtID_"0" fontID_"9" fillID_"7" borderID_"11" xfID_"0" applyFont="1" applyFill="1" applyBorder="1" applyAlignment="1" applyProtection="1"><alignment horizontal="left" vertical="center" wrapText="1"/></xf><xf numFmtID_"0" fontID_"9" fillID_"7" borderID_"10" xfID_"0" applyFont="1" applyFill="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3" fillID_"0" borderID_"0" xfID_"0" applyFont="1" applyAlignment="1" applyProtection="1"><alignment horizontal="justify" vertical="center"/></xf><xf numFmtID_"0" fontID_"9" fillID_"5" borderID_"1" xfID_"0" applyFont="1" applyFill="1" applyBorder="1" applyAlignment="1" applyProtection="1"><alignment horizontal="left" vertical="center"/></xf><xf numFmtID_"0" fontID_"9" fillID_"5" borderID_"2" xfID_"0" applyFont="1" applyFill="1" applyBorder="1" applyAlignment="1" applyProtection="1"><alignment horizontal="left" vertical="center"/></xf><xf numFmtID_"0" fontID_"9" fillID_"5" borderID_"3" xfID_"0" applyFont="1" applyFill="1" applyBorder="1" applyAlignment="1" applyProtection="1"><alignment horizontal="left" vertical="center"/></xf><xf numFmtID_"3" fontID_"9" fillID_"0" borderID_"8" xfID_"0" applyNumberFormat="1" applyFont="1" applyFill="1" applyBorder="1" applyAlignment="1" applyProtection="1"><alignment horizontal="right" vertical="center" wrapText="1"/><protection locked="0"/></xf><xf numFmtID_"3" fontID_"9" fillID_"0" borderID_"7" xfID_"0" applyNumberFormat="1" applyFont="1" applyFill="1" applyBorder="1" applyAlignment="1" applyProtection="1"><alignment horizontal="right" vertical="center" wrapText="1"/><protection locked="0"/></xf><xf numFmtID_"3" fontID_"9" fillID_"0" borderID_"6" xfID_"0" applyNumberFormat="1" applyFont="1" applyFill="1" applyBorder="1" applyAlignment="1" applyProtection="1"><alignment horizontal="right" vertical="center" wrapText="1"/><protection locked="0"/></xf><xf numFmtID_"0" fontID_"7" fillID_"0" borderID_"8" xfID_"0" applyFont="1" applyBorder="1" applyAlignment="1" applyProtection="1"><alignment vertical="center" wrapText="1"/></xf><xf numFmtID_"0" fontID_"7" fillID_"0" borderID_"7" xfID_"0" applyFont="1" applyBorder="1" applyAlignment="1" applyProtection="1"><alignment vertical="center" wrapText="1"/></xf><xf numFmtID_"0" fontID_"7" fillID_"0" borderID_"6" xfID_"0" applyFont="1" applyBorder="1" applyAlignment="1" applyProtection="1"><alignment vertical="center" wrapText="1"/></xf><xf numFmtID_"0" fontID_"33" fillID_"0" borderID_"5" xfID_"0" applyFont="1" applyBorder="1" applyAlignment="1" applyProtection="1"><alignment horizontal="justify" vertical="center"/></xf><xf numFmtID_"0" fontID_"33" fillID_"0" borderID_"5" xfID_"0" applyFont="1" applyBorder="1" applyAlignment="1" applyProtection="1"><alignment vertical="center"/></xf><xf numFmtID_"3" fontID_"9" fillID_"8" borderID_"8" xfID_"0" applyNumberFormat="1" applyFont="1" applyFill="1" applyBorder="1" applyAlignment="1" applyProtection="1"><alignment horizontal="right" vertical="center"/><protection locked="0"/></xf><xf numFmtID_"3" fontID_"9" fillID_"8" borderID_"7" xfID_"0" applyNumberFormat="1" applyFont="1" applyFill="1" applyBorder="1" applyAlignment="1" applyProtection="1"><alignment horizontal="right" vertical="center"/><protection locked="0"/></xf><xf numFmtID_"3" fontID_"9" fillID_"8" borderID_"6" xfID_"0" applyNumberFormat="1" applyFont="1" applyFill="1" applyBorder="1" applyAlignment="1" applyProtection="1"><alignment horizontal="right" vertical="center"/><protection locked="0"/></xf><xf numFmtID_"0" fontID_"65" fillID_"8" borderID_"1" xfID_"0" applyFont="1" applyFill="1" applyBorder="1" applyAlignment="1" applyProtection="1"><alignment horizontal="left" vertical="center"/><protection locked="0"/></xf><xf numFmtID_"0" fontID_"65" fillID_"8" borderID_"2" xfID_"0" applyFont="1" applyFill="1" applyBorder="1" applyAlignment="1" applyProtection="1"><alignment horizontal="left" vertical="center"/><protection locked="0"/></xf><xf numFmtID_"0" fontID_"65" fillID_"8" borderID_"3" xfID_"0" applyFont="1" applyFill="1" applyBorder="1" applyAlignment="1" applyProtection="1"><alignment horizontal="left" vertical="center"/><protection locked="0"/></xf><xf numFmtID_"0" fontID_"9" fillID_"5" borderID_"8" xfID_"0" applyFont="1" applyFill="1" applyBorder="1" applyAlignment="1" applyProtection="1"><alignment horizontal="center" vertical="center" wrapText="1"/></xf><xf numFmtID_"0" fontID_"9" fillID_"5" borderID_"6" xfID_"0" applyFont="1" applyFill="1" applyBorder="1" applyAlignment="1" applyProtection="1"><alignment horizontal="center" vertical="center" wrapText="1"/></xf><xf numFmtID_"0" fontID_"9" fillID_"5" borderID_"1" xfID_"0" applyFont="1" applyFill="1" applyBorder="1" applyAlignment="1" applyProtection="1"><alignment horizontal="center" vertical="center" wrapText="1"/></xf><xf numFmtID_"0" fontID_"9"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4"><cellStyle name="Collegamento ipertestuale" xfID_"1" builtinID_"8"/><cellStyle name="Normale" xfID_"0" builtinID_"0"/><cellStyle name="Percentagem 2" xfID_"3"/><cellStyle name="Percentuale"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6" sqref="B6"/></sheetView></sheetViews><sheetFormatPr defaultRowHeight="15"/><cols><col min="1" max="1" width="33.42578125" style="161" customWidth="1"/><col min="2" max="2" width="43.7109375" style="161" customWidth="1"/><col min="3" max="3" width="73.7109375" style="161" customWidth="1"/><col min="4" max="5" width="0" style="161" hidden="1" customWidth="1"/><col min="6" max="6" width="22.42578125" style="161" hidden="1" customWidth="1"/><col min="7" max="7" width="18" style="161" hidden="1" customWidth="1"/><col min="8" max="14" width="0" style="161" hidden="1" customWidth="1"/><col min="15" max="16384" width="9.140625" style="161"/></cols><sheetData><row r="1" spans="1:31" s="17" customFormat="1" ht="116.25" customHeight="1"><c r="A1" s="102"/><c r="B1" s="328" t="str"><f>Translation!$A$31</f><v>Piano di Azione per l'Energia Sostenibile Insulare (ISEAP)</v></c><c r="C1" s="328"/><c r="D1" s="71"/><c r="E1" s="71"/><c r="F1" s="71"/><c r="G1" s="71"/><c r="H1" s="71"/><c r="I1" s="71"/><c r="J1" s="71"/><c r="K1" s="71"/><c r="L1" s="71"/><c r="M1" s="71"/><c r="N1" s="71"/></row><row r="2" spans="1:31" s="17" customFormat="1" ht="28.5" customHeight="1"><c r="A2" s="329" t="s"><v>1457</v></c><c r="B2" s="329"/><c r="C2" s="103"/><c r="D2" s="66"/><c r="E2" s="66"/><c r="F2" s="67" t="str"><f>Translation!$A$10</f><v>Isola</v></c><c r="G2" s="68" t="str"><f>'Start here'!$B$5</f><v>SALINA - Comune di MALFA</v></c><c r="H2" s="70"/><c r="I2" s="70"/><c r="J2" s="70"/><c r="K2" s="70"/><c r="L2" s="70"/><c r="M2" s="70"/><c r="N2" s="70"/></row><row r="4" spans="1:31" ht="30" customHeight="1"><c r="A4" s="160" t="str"><f>Translation!A9</f><v>Lingua</v></c><c r="B4" s="91" t="s"><v>18</v></c><c r="D4" s="35" t="str"><f>Translation!B6</f><v>EN</v></c><c r="E4" s="35" t="str"><f>Translation!C6</f><v>PT</v></c><c r="F4" s="35" t="str"><f>Translation!D6</f><v>ES</v></c><c r="G4" s="35" t="str"><f>Translation!E6</f><v>FR</v></c><c r="H4" s="35" t="str"><f>Translation!F6</f><v>GR</v></c><c r="I4" s="35" t="str"><f>Translation!G6</f><v>SW</v></c><c r="J4" s="35" t="str"><f>Translation!H6</f><v>DK</v></c><c r="K4" s="35" t="str"><f>Translation!I6</f><v>IT</v></c><c r="L4" s="35" t="str"><f>Translation!J6</f><v>EST</v></c><c r="M4" s="35" t="str"><f>Translation!K6</f><v>….</v></c><c r="N4" s="35" t="str"><f>Translation!L6</f><v>…..</v></c><c r="O4" s="35"/><c r="P4" s="35"/><c r="Q4" s="35"/><c r="R4" s="35"/><c r="S4" s="35"/><c r="T4" s="35"/><c r="U4" s="35"/><c r="V4" s="35"/><c r="W4" s="35"/><c r="X4" s="35"/><c r="Y4" s="35"/><c r="Z4" s="35"/><c r="AA4" s="35"/><c r="AB4" s="35"/><c r="AC4" s="35"/><c r="AD4" s="35"/><c r="AE4" s="35"/></row><row r="5" spans="1:31" s="162" customFormat="1" ht="30" customHeight="1"><c r="A5" s="38" t="str"><f>Translation!A10</f><v>Isola</v></c><c r="B5" s="212" t="s"><v>1696</v></c></row><row r="6" spans="1:31" s="162" customFormat="1" ht="30" customHeight="1"><c r="A6" s="37" t="str"><f>Translation!A12</f><v>Anno di riferimento</v></c><c r="B6" s="212"><v>2010</v></c></row><row r="7" spans="1:31" s="162" customFormat="1" ht="30" customHeight="1"><c r="A7" s="37" t="str"><f>Translation!A13</f><v>Metodo di calcolo del CO2</v></c><c r="B7" s="92" t="s"><v>520</v></c><c r="D7" s="35" t="s"><v>520</v></c><c r="E7" s="35" t="s"><v>519</v></c><c r="F7" s="36" t="str"><f>IF(B7=D7,Translation!A14,Translation!A15)</f><v xml:space="preserve">IPCC fattori di emissione </v></c></row><row r="8" spans="1:31" s="162" customFormat="1" ht="30" customHeight="1"><c r="A8" s="37" t="str"><f>Translation!A16</f><v>Unità di emissione</v></c><c r="B8" s="92" t="s"><v>814</v></c><c r="D8" s="35" t="s"><v>814</v></c><c r="E8" s="35" t="s"><v>815</v></c><c r="F8" s="36" t="str"><f>IF(B8=D8,Translation!A17,Translation!A18)</f><v>[t CO2]</v></c><c r="G8" s="36" t="str"><f>IF(B8=D8,Translation!A19,Translation!A20)</f><v>[t CO2/MWh]</v></c></row><row r="9" spans="1:31" s="35" customFormat="1" ht="19.5" customHeight="1"/><row r="10" spans="1:31" s="163" customFormat="1"/><row r="11" spans="1:31" ht="15.75"><c r="A11" s="187" t="str"><f>Translation!A23</f><v>Foglio</v></c><c r="B11" s="331" t="str"><f>Translation!A24</f><v>Contenuti</v></c><c r="C11" s="331"/></row><row r="12" spans="1:31" ht="15.75"><c r="A12" s="186" t="s"><v>518</v></c><c r="B12" s="330" t="str"><f>Translation!A25</f><v>Mira a consentire la traduzione delle tabelle</v></c><c r="C12" s="330"/></row><row r="13" spans="1:31" ht="15.75"><c r="A13" s="186" t="s"><v>517</v></c><c r="B13" s="332" t="str"><f>Translation!A26</f><v>Inserire i fattori di emissione di CO2 per il calcolo delle emissioni</v></c><c r="C13" s="332"/></row><row r="14" spans="1:31" ht="15.75"><c r="A14" s="186" t="s"><v>809</v></c><c r="B14" s="332" t="str"><f>Translation!A27</f><v>Stabilire obiettivi ISEAP, visione a lungo termine e aspetti organizzativi e finanziari.</v></c><c r="C14" s="332"/></row><row r="15" spans="1:31" ht="15.75"><c r="A15" s="186" t="s"><v>810</v></c><c r="B15" s="332" t="str"><f>Translation!A28</f><v xml:space="preserve">Presentare il bilancio energetico di base e l'inventario delle emissioni di CO2. </v></c><c r="C15" s="332"/></row><row r="16" spans="1:31" ht="15.75"><c r="A16" s="186" t="s"><v>851</v></c><c r="B16" s="330" t="str"><f>Translation!A29</f><v xml:space="preserve">Presentare il bilancio energetico del piano nel 2020 e l'inventario delle emissioni di CO2. </v></c><c r="C16" s="330"/></row><row r="17" spans="1:14" ht="15.75"><c r="A17" s="186" t="s"><v>811</v></c><c r="B17" s="330" t="str"><f>Translation!A30</f><v xml:space="preserve">Presentare l'elenco delle azioni per l'energia sostenibile, gli investimenti e la riduzione delle emissioni di CO2. </v></c><c r="C17" s="330"/></row><row r="19" spans="1:14" hidden="1"/><row r="20" spans="1:14" hidden="1"/><row r="21" spans="1:14" hidden="1"/><row r="22" spans="1:14" hidden="1"/><row r="23" spans="1:14" customFormat="1"><c r="A23" s="197"/><c r="B23" s="197"/><c r="C23" s="197"/><c r="D23" s="198"/><c r="E23" s="198"/><c r="F23" s="198"/><c r="G23" s="198"/><c r="H23" s="198"/><c r="I23" s="198"/><c r="J23" s="198"/><c r="K23" s="198"/><c r="L23" s="198"/><c r="M23" s="198"/><c r="N23" s="198"/></row><row r="24" spans="1:14" s="200" customFormat="1" ht="185.25" customHeight="1"><c r="A24" s="327" t="str"><f>Translation!A213</f><v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v></c><c r="B24" s="327"/><c r="C24" s="327"/><c r="D24" s="199"/><c r="E24" s="199"/><c r="F24" s="199"/><c r="G24" s="199"/><c r="H24" s="199"/><c r="I24" s="199"/><c r="J24" s="199"/><c r="K24" s="199"/><c r="L24" s="199"/><c r="M24" s="199"/><c r="N24" s="199"/></row><row r="25" spans="1:14" s="200" customFormat="1" ht="213.75" customHeight="1"><c r="A25" s="327" t="str"><f>Translation!A214</f><v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v></c><c r="B25" s="327"/><c r="C25" s="327"/><c r="D25" s="199"/><c r="E25" s="199"/><c r="F25" s="199"/><c r="G25" s="199"/><c r="H25" s="199"/><c r="I25" s="199"/><c r="J25" s="199"/><c r="K25" s="199"/><c r="L25" s="199"/><c r="M25" s="199"/><c r="N25" s="199"/></row><row r="26" spans="1:14" s="200" customFormat="1" ht="205.5" customHeight="1"><c r="A26" s="327" t="str"><f>Translation!A215</f><v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v></c><c r="B26" s="327"/><c r="C26" s="327"/><c r="D26" s="199"/><c r="E26" s="199"/><c r="F26" s="199"/><c r="G26" s="199"/><c r="H26" s="199"/><c r="I26" s="199"/><c r="J26" s="199"/><c r="K26" s="199"/><c r="L26" s="199"/><c r="M26" s="199"/><c r="N26" s="199"/></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46" orientation="landscape" horizontalDpi="30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17" customFormat="1" ht="116.25" customHeight="1"><c r="A1" s="333" t="str"><f>Translation!$A$31</f><v>Piano di Azione per l'Energia Sostenibile Insulare (ISEAP)</v></c><c r="B1" s="333"/><c r="C1" s="333"/><c r="D1" s="333"/><c r="E1" s="333"/><c r="F1" s="333"/><c r="G1" s="333"/><c r="H1" s="333"/><c r="I1" s="333"/><c r="J1" s="333"/><c r="K1" s="333"/><c r="L1" s="333"/></row><row r="2" spans="1:12" s="17" customFormat="1" ht="28.5" customHeight="1"><c r="A2" s="329" t="s"><v>1457</v></c><c r="B2" s="329"/><c r="C2" s="66"/><c r="D2" s="66"/><c r="E2" s="66"/><c r="F2" s="67"/><c r="G2" s="68"/><c r="H2" s="70"/><c r="I2" s="70"/><c r="J2" s="70"/><c r="K2" s="70"/><c r="L2" s="70"/></row><row r="3" spans="1:12" s="18" customFormat="1" ht="28.5" customHeight="1"><c r="A3" s="72"/><c r="B3" s="72"/><c r="C3" s="73"/><c r="D3" s="73"/><c r="E3" s="73"/><c r="F3" s="65"/><c r="G3" s="61"/></row><row r="4" spans="1:12" s="3" customFormat="1" ht="29.25" customHeight="1"><c r="A4" s="1" t="str"><f>A7</f><v>TABELLA TRADUZIONI</v></c><c r="B4" s="2"/><c r="C4" s="2"/><c r="D4" s="2"/><c r="E4" s="2"/><c r="F4" s="2"/><c r="G4" s="2"/><c r="H4" s="2"/><c r="I4" s="2"/><c r="J4" s="2"/><c r="K4" s="2"/><c r="L4" s="2"/></row><row r="5" spans="1:12" s="6" customFormat="1" ht="18.75" customHeight="1"><c r="A5" s="4" t="str"><f>A8</f><v>Si prega di riempire la cella verde chiaro con il codice della vostra lingua, inserire la traduzione nella colonna sotto e mettere il codice della vostra lingua nella cella blu scuro della prima colonna:</v></c><c r="B5" s="5"/><c r="C5" s="5"/><c r="D5" s="5"/><c r="E5" s="5"/><c r="F5" s="5"/><c r="G5" s="5"/><c r="H5" s="5"/><c r="I5" s="5"/><c r="J5" s="5"/><c r="K5" s="5"/><c r="L5" s="5"/></row><row r="6" spans="1:12" s="8" customFormat="1" ht="34.5" customHeight="1"><c r="A6" s="184" t="str"><f>'Start here'!B4</f><v>IT</v></c><c r="B6" s="7" t="s"><v>11</v></c><c r="C6" s="7" t="s"><v>12</v></c><c r="D6" s="7" t="s"><v>13</v></c><c r="E6" s="7" t="s"><v>14</v></c><c r="F6" s="7" t="s"><v>15</v></c><c r="G6" s="7" t="s"><v>16</v></c><c r="H6" s="7" t="s"><v>17</v></c><c r="I6" s="7" t="s"><v>18</v></c><c r="J6" s="7" t="s"><v>228</v></c><c r="K6" s="7" t="s"><v>20</v></c><c r="L6" s="7" t="s"><v>21</v></c></row><row r="7" spans="1:12" s="10" customFormat="1" ht="12"><c r="A7" s="16" t="str"><f>IF($A$6=$B$6,B7,"")&amp;IF($A$6=$C$6,C7,"")&amp;IF($A$6=$D$6,D7,"")&amp;IF($A$6=$E$6,E7,"")&amp;IF($A$6=$F$6,F7,"")&amp;IF($A$6=$G$6,G7,"")&amp;IF($A$6=$H$6,H7,"")&amp;IF($A$6=$I$6,I7,"")&amp;IF($A$6=$J$6,J7,"")&amp;IF($A$6=$K$6,K7,"")&amp;IF($A$6=$L$6,L7,"")</f><v>TABELLA TRADUZIONI</v></c><c r="B7" s="208" t="s"><v>22</v></c><c r="C7" s="208" t="s"><v>23</v></c><c r="D7" s="208" t="s"><v>1454</v></c><c r="E7" s="208" t="s"><v>1502</v></c><c r="F7" s="208" t="s"><v>292</v></c><c r="G7" s="208" t="s"><v>1345</v></c><c r="H7" s="208" t="s"><v>174</v></c><c r="I7" s="208" t="s"><v>1156</v></c><c r="J7" s="208" t="s"><v>229</v></c><c r="K7" s="208"/><c r="L7" s="208"/></row><row r="8" spans="1:12" s="10" customFormat="1" ht="60"><c r="A8" s="16" t="str"><f t="shared" ref="A8:A73" si="0">IF($A$6=$B$6,B8,"")&amp;IF($A$6=$C$6,C8,"")&amp;IF($A$6=$D$6,D8,"")&amp;IF($A$6=$E$6,E8,"")&amp;IF($A$6=$F$6,F8,"")&amp;IF($A$6=$G$6,G8,"")&amp;IF($A$6=$H$6,H8,"")&amp;IF($A$6=$I$6,I8,"")&amp;IF($A$6=$J$6,J8,"")&amp;IF($A$6=$K$6,K8,"")&amp;IF($A$6=$L$6,L8,"")</f><v>Si prega di riempire la cella verde chiaro con il codice della vostra lingua, inserire la traduzione nella colonna sotto e mettere il codice della vostra lingua nella cella blu scuro della prima colonna:</v></c><c r="B8" s="208" t="s"><v>24</v></c><c r="C8" s="208" t="s"><v>25</v></c><c r="D8" s="208" t="s"><v>948</v></c><c r="E8" s="208" t="s"><v>1503</v></c><c r="F8" s="208" t="s"><v>293</v></c><c r="G8" s="208" t="s"><v>1346</v></c><c r="H8" s="208" t="s"><v>390</v></c><c r="I8" s="208" t="s"><v>1157</v></c><c r="J8" s="208" t="s"><v>230</v></c><c r="K8" s="208"/><c r="L8" s="208"/></row><row r="9" spans="1:12" s="10" customFormat="1" ht="12"><c r="A9" s="16" t="str"><f t="shared" si="0"/><v>Lingua</v></c><c r="B9" s="208" t="s"><v>824</v></c><c r="C9" s="208" t="s"><v>825</v></c><c r="D9" s="208" t="s"><v>825</v></c><c r="E9" s="208" t="s"><v>1504</v></c><c r="F9" s="208" t="s"><v>905</v></c><c r="G9" s="208" t="s"><v>1347</v></c><c r="H9" s="208" t="s"><v>1116</v></c><c r="I9" s="208" t="s"><v>1158</v></c><c r="J9" s="208" t="s"><v>902</v></c><c r="K9" s="208"/><c r="L9" s="208"/></row><row r="10" spans="1:12" s="10" customFormat="1" ht="12"><c r="A10" s="16" t="str"><f t="shared" si="0"/><v>Isola</v></c><c r="B10" s="208" t="s"><v>788</v></c><c r="C10" s="208" t="s"><v>787</v></c><c r="D10" s="208" t="s"><v>949</v></c><c r="E10" s="208" t="s"><v>1505</v></c><c r="F10" s="208" t="s"><v>786</v></c><c r="G10" s="208" t="s"><v>785</v></c><c r="H10" s="208" t="s"><v>784</v></c><c r="I10" s="208" t="s"><v>1159</v></c><c r="J10" s="208" t="s"><v>783</v></c><c r="K10" s="208"/><c r="L10" s="208"/></row><row r="11" spans="1:12" s="10" customFormat="1" ht="12"><c r="A11" s="16" t="str"><f t="shared" si="0"/><v>Anno</v></c><c r="B11" s="208" t="s"><v>782</v></c><c r="C11" s="208" t="s"><v>781</v></c><c r="D11" s="208" t="s"><v>950</v></c><c r="E11" s="208" t="s"><v>1506</v></c><c r="F11" s="208" t="s"><v>780</v></c><c r="G11" s="208" t="s"><v>779</v></c><c r="H11" s="208" t="s"><v>779</v></c><c r="I11" s="208" t="s"><v>1160</v></c><c r="J11" s="208" t="s"><v>778</v></c><c r="K11" s="208"/><c r="L11" s="208"/></row><row r="12" spans="1:12" s="10" customFormat="1" ht="12"><c r="A12" s="16" t="str"><f t="shared" si="0"/><v>Anno di riferimento</v></c><c r="B12" s="208" t="s"><v>812</v></c><c r="C12" s="208" t="s"><v>813</v></c><c r="D12" s="208" t="s"><v>951</v></c><c r="E12" s="208" t="s"><v>1507</v></c><c r="F12" s="208" t="s"><v>906</v></c><c r="G12" s="208" t="s"><v>1348</v></c><c r="H12" s="208" t="s"><v>1117</v></c><c r="I12" s="208" t="s"><v>1161</v></c><c r="J12" s="208" t="s"><v>904</v></c><c r="K12" s="208"/><c r="L12" s="208"/></row><row r="13" spans="1:12" s="10" customFormat="1" ht="12"><c r="A13" s="16" t="str"><f t="shared" si="0"/><v>Metodo di calcolo del CO2</v></c><c r="B13" s="208" t="s"><v>777</v></c><c r="C13" s="208" t="s"><v>776</v></c><c r="D13" s="208" t="s"><v>776</v></c><c r="E13" s="208" t="s"><v>1508</v></c><c r="F13" s="208" t="s"><v>775</v></c><c r="G13" s="208" t="s"><v>1349</v></c><c r="H13" s="208" t="s"><v>774</v></c><c r="I13" s="208" t="s"><v>1162</v></c><c r="J13" s="208" t="s"><v>773</v></c><c r="K13" s="208"/><c r="L13" s="208"/></row><row r="14" spans="1:12" s="10" customFormat="1" ht="12"><c r="A14" s="16" t="str"><f t="shared" si="0"/><v xml:space="preserve">IPCC fattori di emissione </v></c><c r="B14" s="208" t="s"><v>772</v></c><c r="C14" s="208" t="s"><v>771</v></c><c r="D14" s="208" t="s"><v>952</v></c><c r="E14" s="208" t="s"><v>1509</v></c><c r="F14" s="208" t="s"><v>770</v></c><c r="G14" s="208" t="s"><v>1350</v></c><c r="H14" s="208" t="s"><v>769</v></c><c r="I14" s="208" t="s"><v>1163</v></c><c r="J14" s="208" t="s"><v>768</v></c><c r="K14" s="208"/><c r="L14" s="208"/></row><row r="15" spans="1:12" s="10" customFormat="1" ht="24"><c r="A15" s="16" t="str"><f t="shared" si="0"/><v>Analisi Ciclo Vitale (LCA) dei fattori di emissione</v></c><c r="B15" s="208" t="s"><v>767</v></c><c r="C15" s="208" t="s"><v>766</v></c><c r="D15" s="208" t="s"><v>953</v></c><c r="E15" s="208" t="s"><v>1510</v></c><c r="F15" s="208" t="s"><v>765</v></c><c r="G15" s="208" t="s"><v>1351</v></c><c r="H15" s="208" t="s"><v>764</v></c><c r="I15" s="208" t="s"><v>1164</v></c><c r="J15" s="208" t="s"><v>763</v></c><c r="K15" s="208"/><c r="L15" s="208"/></row><row r="16" spans="1:12" s="10" customFormat="1" ht="12"><c r="A16" s="16" t="str"><f t="shared" si="0"/><v>Unità di emissione</v></c><c r="B16" s="208" t="s"><v>403</v></c><c r="C16" s="208" t="s"><v>515</v></c><c r="D16" s="208" t="s"><v>954</v></c><c r="E16" s="208" t="s"><v>1511</v></c><c r="F16" s="208" t="s"><v>907</v></c><c r="G16" s="208" t="s"><v>1335</v></c><c r="H16" s="208" t="s"><v>1118</v></c><c r="I16" s="208" t="s"><v>1334</v></c><c r="J16" s="208" t="s"><v>903</v></c><c r="K16" s="208"/><c r="L16" s="208"/></row><row r="17" spans="1:12" s="11" customFormat="1" ht="13.5"><c r="A17" s="16" t="str"><f t="shared" si="0"/><v>[t CO2]</v></c><c r="B17" s="208" t="s"><v>816</v></c><c r="C17" s="208" t="s"><v>816</v></c><c r="D17" s="208" t="s"><v>816</v></c><c r="E17" s="208" t="s"><v>816</v></c><c r="F17" s="208" t="s"><v>820</v></c><c r="G17" s="208" t="s"><v>1352</v></c><c r="H17" s="208" t="s"><v>816</v></c><c r="I17" s="208" t="s"><v>816</v></c><c r="J17" s="208" t="s"><v>816</v></c><c r="K17" s="208"/><c r="L17" s="208"/></row><row r="18" spans="1:12" s="11" customFormat="1" ht="13.5"><c r="A18" s="16" t="str"><f t="shared" si="0"/><v>[t CO2eq]</v></c><c r="B18" s="208" t="s"><v>818</v></c><c r="C18" s="208" t="s"><v>818</v></c><c r="D18" s="208" t="s"><v>818</v></c><c r="E18" s="208" t="s"><v>818</v></c><c r="F18" s="208" t="s"><v>821</v></c><c r="G18" s="208" t="s"><v>1353</v></c><c r="H18" s="208" t="s"><v>818</v></c><c r="I18" s="208" t="s"><v>818</v></c><c r="J18" s="208" t="s"><v>818</v></c><c r="K18" s="208"/><c r="L18" s="208"/></row><row r="19" spans="1:12" s="11" customFormat="1" ht="13.5"><c r="A19" s="16" t="str"><f t="shared" si="0"/><v>[t CO2/MWh]</v></c><c r="B19" s="208" t="s"><v>817</v></c><c r="C19" s="208" t="s"><v>817</v></c><c r="D19" s="208" t="s"><v>817</v></c><c r="E19" s="208" t="s"><v>817</v></c><c r="F19" s="208" t="s"><v>822</v></c><c r="G19" s="208" t="s"><v>1354</v></c><c r="H19" s="208" t="s"><v>817</v></c><c r="I19" s="208" t="s"><v>817</v></c><c r="J19" s="208" t="s"><v>817</v></c><c r="K19" s="208"/><c r="L19" s="208"/></row><row r="20" spans="1:12" s="11" customFormat="1" ht="13.5"><c r="A20" s="16" t="str"><f t="shared" si="0"/><v>[t CO2eq/MWh]</v></c><c r="B20" s="208" t="s"><v>819</v></c><c r="C20" s="208" t="s"><v>819</v></c><c r="D20" s="208" t="s"><v>819</v></c><c r="E20" s="208" t="s"><v>819</v></c><c r="F20" s="208" t="s"><v>823</v></c><c r="G20" s="208" t="s"><v>1355</v></c><c r="H20" s="208" t="s"><v>819</v></c><c r="I20" s="208" t="s"><v>819</v></c><c r="J20" s="208" t="s"><v>819</v></c><c r="K20" s="208"/><c r="L20" s="208"/></row><row r="21" spans="1:12" s="11" customFormat="1" ht="12"><c r="A21" s="16" t="str"><f t="shared" si="0"/><v>[MWh]</v></c><c r="B21" s="208" t="s"><v>499</v></c><c r="C21" s="208" t="s"><v>499</v></c><c r="D21" s="208" t="s"><v>499</v></c><c r="E21" s="208" t="s"><v>499</v></c><c r="F21" s="208" t="s"><v>499</v></c><c r="G21" s="208" t="s"><v>499</v></c><c r="H21" s="208" t="s"><v>499</v></c><c r="I21" s="208" t="s"><v>499</v></c><c r="J21" s="208" t="s"><v>499</v></c><c r="K21" s="208"/><c r="L21" s="208"/></row><row r="22" spans="1:12" s="11" customFormat="1" ht="12"><c r="A22" s="16" t="str"><f t="shared" si="0"/><v>[%]</v></c><c r="B22" s="208" t="s"><v>848</v></c><c r="C22" s="208" t="s"><v>848</v></c><c r="D22" s="208" t="s"><v>848</v></c><c r="E22" s="208" t="s"><v>848</v></c><c r="F22" s="208" t="s"><v>848</v></c><c r="G22" s="208" t="s"><v>848</v></c><c r="H22" s="208" t="s"><v>848</v></c><c r="I22" s="208" t="s"><v>848</v></c><c r="J22" s="208" t="s"><v>848</v></c><c r="K22" s="208"/><c r="L22" s="208"/></row><row r="23" spans="1:12" s="10" customFormat="1" ht="12"><c r="A23" s="16" t="str"><f t="shared" si="0"/><v>Foglio</v></c><c r="B23" s="208" t="s"><v>808</v></c><c r="C23" s="208" t="s"><v>807</v></c><c r="D23" s="208" t="s"><v>955</v></c><c r="E23" s="208" t="s"><v>1512</v></c><c r="F23" s="208" t="s"><v>806</v></c><c r="G23" s="208" t="s"><v>805</v></c><c r="H23" s="208" t="s"><v>804</v></c><c r="I23" s="208" t="s"><v>1165</v></c><c r="J23" s="208" t="s"><v>803</v></c><c r="K23" s="208"/><c r="L23" s="208"/></row><row r="24" spans="1:12" s="10" customFormat="1" ht="12"><c r="A24" s="16" t="str"><f t="shared" si="0"/><v>Contenuti</v></c><c r="B24" s="208" t="s"><v>802</v></c><c r="C24" s="208" t="s"><v>801</v></c><c r="D24" s="208" t="s"><v>956</v></c><c r="E24" s="208" t="s"><v>1513</v></c><c r="F24" s="208" t="s"><v>800</v></c><c r="G24" s="208" t="s"><v>799</v></c><c r="H24" s="208" t="s"><v>798</v></c><c r="I24" s="208" t="s"><v>1166</v></c><c r="J24" s="208" t="s"><v>797</v></c><c r="K24" s="208"/><c r="L24" s="208"/></row><row r="25" spans="1:12" s="10" customFormat="1" ht="24"><c r="A25" s="16" t="str"><f t="shared" si="0"/><v>Mira a consentire la traduzione delle tabelle</v></c><c r="B25" s="208" t="s"><v>796</v></c><c r="C25" s="208" t="s"><v>795</v></c><c r="D25" s="208" t="s"><v>957</v></c><c r="E25" s="208" t="s"><v>1514</v></c><c r="F25" s="208" t="s"><v>794</v></c><c r="G25" s="208" t="s"><v>1356</v></c><c r="H25" s="208" t="s"><v>793</v></c><c r="I25" s="208" t="s"><v>1167</v></c><c r="J25" s="208" t="s"><v>792</v></c><c r="K25" s="208"/><c r="L25" s="208"/></row><row r="26" spans="1:12" s="10" customFormat="1" ht="24"><c r="A26" s="16" t="str"><f t="shared" si="0"/><v>Inserire i fattori di emissione di CO2 per il calcolo delle emissioni</v></c><c r="B26" s="208" t="s"><v>852</v></c><c r="C26" s="208" t="s"><v>853</v></c><c r="D26" s="208" t="s"><v>958</v></c><c r="E26" s="208" t="s"><v>1515</v></c><c r="F26" s="208" t="s"><v>791</v></c><c r="G26" s="208" t="s"><v>1357</v></c><c r="H26" s="208" t="s"><v>790</v></c><c r="I26" s="208" t="s"><v>1168</v></c><c r="J26" s="208" t="s"><v>789</v></c><c r="K26" s="208"/><c r="L26" s="208"/></row><row r="27" spans="1:12" s="10" customFormat="1" ht="36"><c r="A27" s="16" t="str"><f t="shared" si="0"/><v>Stabilire obiettivi ISEAP, visione a lungo termine e aspetti organizzativi e finanziari.</v></c><c r="B27" s="208" t="s"><v>854</v></c><c r="C27" s="208" t="s"><v>855</v></c><c r="D27" s="208" t="s"><v>959</v></c><c r="E27" s="208" t="s"><v>1516</v></c><c r="F27" s="208" t="s"><v>908</v></c><c r="G27" s="208" t="s"><v>1358</v></c><c r="H27" s="208" t="s"><v>1119</v></c><c r="I27" s="208" t="s"><v>1169</v></c><c r="J27" s="208" t="s"><v>1425</v></c><c r="K27" s="208"/><c r="L27" s="208"/></row><row r="28" spans="1:12" s="10" customFormat="1" ht="25.5"><c r="A28" s="16" t="str"><f t="shared" si="0"/><v xml:space="preserve">Presentare il bilancio energetico di base e l'inventario delle emissioni di CO2. </v></c><c r="B28" s="208" t="s"><v>857</v></c><c r="C28" s="208" t="s"><v>856</v></c><c r="D28" s="208" t="s"><v>960</v></c><c r="E28" s="208" t="s"><v>1517</v></c><c r="F28" s="208" t="s"><v>909</v></c><c r="G28" s="208" t="s"><v>1359</v></c><c r="H28" s="208" t="s"><v>1120</v></c><c r="I28" s="208" t="s"><v>1170</v></c><c r="J28" s="208" t="s"><v>1426</v></c><c r="K28" s="208"/><c r="L28" s="208"/></row><row r="29" spans="1:12" s="10" customFormat="1" ht="25.5"><c r="A29" s="16" t="str"><f t="shared" si="0"/><v xml:space="preserve">Presentare il bilancio energetico del piano nel 2020 e l'inventario delle emissioni di CO2. </v></c><c r="B29" s="208" t="s"><v>858</v></c><c r="C29" s="208" t="s"><v>859</v></c><c r="D29" s="208" t="s"><v>961</v></c><c r="E29" s="208" t="s"><v>1518</v></c><c r="F29" s="208" t="s"><v>910</v></c><c r="G29" s="208" t="s"><v>1360</v></c><c r="H29" s="208" t="s"><v>1121</v></c><c r="I29" s="208" t="s"><v>1171</v></c><c r="J29" s="208" t="s"><v>1427</v></c><c r="K29" s="208"/><c r="L29" s="208"/></row><row r="30" spans="1:12" s="10" customFormat="1" ht="36"><c r="A30" s="16" t="str"><f t="shared" si="0"/><v xml:space="preserve">Presentare l'elenco delle azioni per l'energia sostenibile, gli investimenti e la riduzione delle emissioni di CO2. </v></c><c r="B30" s="208" t="s"><v>860</v></c><c r="C30" s="208" t="s"><v>861</v></c><c r="D30" s="208" t="s"><v>962</v></c><c r="E30" s="208" t="s"><v>1519</v></c><c r="F30" s="208" t="s"><v>911</v></c><c r="G30" s="208" t="s"><v>1361</v></c><c r="H30" s="208" t="s"><v>1122</v></c><c r="I30" s="208" t="s"><v>1172</v></c><c r="J30" s="208" t="s"><v>1428</v></c><c r="K30" s="208"/><c r="L30" s="208"/></row><row r="31" spans="1:12" s="10" customFormat="1" ht="24"><c r="A31" s="16" t="str"><f t="shared" si="0"/><v>Piano di Azione per l'Energia Sostenibile Insulare (ISEAP)</v></c><c r="B31" s="208" t="s"><v>92</v></c><c r="C31" s="208" t="s"><v>1490</v></c><c r="D31" s="208" t="s"><v>963</v></c><c r="E31" s="208" t="s"><v>1520</v></c><c r="F31" s="208" t="s"><v>294</v></c><c r="G31" s="208" t="s"><v>1362</v></c><c r="H31" s="208" t="s"><v>175</v></c><c r="I31" s="208" t="s"><v>1173</v></c><c r="J31" s="208" t="s"><v>231</v></c><c r="K31" s="208"/><c r="L31" s="208"/></row><row r="32" spans="1:12" s="10" customFormat="1" ht="12"><c r="A32" s="16" t="str"><f t="shared" si="0"/><v>Istruzioni</v></c><c r="B32" s="208" t="s"><v>1</v></c><c r="C32" s="208" t="s"><v>116</v></c><c r="D32" s="208" t="s"><v>964</v></c><c r="E32" s="208" t="s"><v>1</v></c><c r="F32" s="208" t="s"><v>295</v></c><c r="G32" s="208" t="s"><v>144</v></c><c r="H32" s="208" t="s"><v>144</v></c><c r="I32" s="208" t="s"><v>1174</v></c><c r="J32" s="208" t="s"><v>232</v></c><c r="K32" s="208"/><c r="L32" s="208"/></row><row r="33" spans="1:12" s="10" customFormat="1" ht="12"><c r="A33" s="16" t="str"><f t="shared" si="0"/><v>STRATEGIA GENERALE</v></c><c r="B33" s="208" t="s"><v>392</v></c><c r="C33" s="208" t="s"><v>409</v></c><c r="D33" s="208" t="s"><v>965</v></c><c r="E33" s="208" t="s"><v>1521</v></c><c r="F33" s="208" t="s"><v>912</v></c><c r="G33" s="208" t="s"><v>1363</v></c><c r="H33" s="208" t="s"><v>1123</v></c><c r="I33" s="208" t="s"><v>1175</v></c><c r="J33" s="208" t="s"><v>1429</v></c><c r="K33" s="208"/><c r="L33" s="208"/></row><row r="34" spans="1:12" s="10" customFormat="1" ht="25.5"><c r="A34" s="16" t="str"><f t="shared" si="0"/><v>OBIETTIVO GENERALE DI RIDUZIONE DELLE EMISSIONI DI CO2 AL 2020</v></c><c r="B34" s="208" t="s"><v>890</v></c><c r="C34" s="208" t="s"><v>891</v></c><c r="D34" s="208" t="s"><v>966</v></c><c r="E34" s="208" t="s"><v>1522</v></c><c r="F34" s="208" t="s"><v>913</v></c><c r="G34" s="208" t="s"><v>1364</v></c><c r="H34" s="208" t="s"><v>1124</v></c><c r="I34" s="208" t="s"><v>1176</v></c><c r="J34" s="208" t="s"><v>1430</v></c><c r="K34" s="208"/><c r="L34" s="208"/></row><row r="35" spans="1:12" s="10" customFormat="1" ht="12"><c r="A35" s="16" t="str"><f t="shared" si="0"/><v>Si prega di selezionare la casella corrispondente</v></c><c r="B35" s="208" t="s"><v>828</v></c><c r="C35" s="208" t="s"><v>829</v></c><c r="D35" s="208" t="s"><v>967</v></c><c r="E35" s="208" t="s"><v>1523</v></c><c r="F35" s="208" t="s"><v>914</v></c><c r="G35" s="208" t="s"><v>1365</v></c><c r="H35" s="208" t="s"><v>1125</v></c><c r="I35" s="208" t="s"><v>1177</v></c><c r="J35" s="208" t="s"><v>1431</v></c><c r="K35" s="208"/><c r="L35" s="208"/></row><row r="36" spans="1:12" s="10" customFormat="1" ht="12"><c r="A36" s="16" t="str"><f t="shared" si="0"/><v>Riduzione assoluta</v></c><c r="B36" s="208" t="s"><v>393</v></c><c r="C36" s="208" t="s"><v>506</v></c><c r="D36" s="208" t="s"><v>968</v></c><c r="E36" s="208" t="s"><v>1524</v></c><c r="F36" s="208" t="s"><v>915</v></c><c r="G36" s="208" t="s"><v>1336</v></c><c r="H36" s="208" t="s"><v>1126</v></c><c r="I36" s="208" t="s"><v>1178</v></c><c r="J36" s="208" t="s"><v>1432</v></c><c r="K36" s="208"/><c r="L36" s="208"/></row><row r="37" spans="1:12" s="10" customFormat="1" ht="12"><c r="A37" s="16" t="str"><f t="shared" si="0"/><v>oppure</v></c><c r="B37" s="208" t="s"><v>862</v></c><c r="C37" s="208" t="s"><v>863</v></c><c r="D37" s="208" t="s"><v>969</v></c><c r="E37" s="208" t="s"><v>863</v></c><c r="F37" s="208" t="s"><v>916</v></c><c r="G37" s="208" t="s"><v>1127</v></c><c r="H37" s="208" t="s"><v>1127</v></c><c r="I37" s="208" t="s"><v>1179</v></c><c r="J37" s="208" t="s"><v>1433</v></c><c r="K37" s="208"/><c r="L37" s="208"/></row><row r="38" spans="1:12" s="10" customFormat="1" ht="12"><c r="A38" s="16" t="str"><f t="shared" si="0"/><v>Riduzione pro capite</v></c><c r="B38" s="208" t="s"><v>394</v></c><c r="C38" s="208" t="s"><v>507</v></c><c r="D38" s="208" t="s"><v>970</v></c><c r="E38" s="208" t="s"><v>1525</v></c><c r="F38" s="208" t="s"><v>917</v></c><c r="G38" s="208" t="s"><v>1337</v></c><c r="H38" s="208" t="s"><v>1128</v></c><c r="I38" s="208" t="s"><v>1180</v></c><c r="J38" s="208" t="s"><v>1434</v></c><c r="K38" s="208"/><c r="L38" s="208"/></row><row r="39" spans="1:12" s="10" customFormat="1" ht="12"><c r="A39" s="16" t="str"><f t="shared" si="0"/><v>Obiettivo non raggiunto</v></c><c r="B39" s="208" t="s"><v>864</v></c><c r="C39" s="208" t="s"><v>865</v></c><c r="D39" s="208" t="s"><v>971</v></c><c r="E39" s="208" t="s"><v>1526</v></c><c r="F39" s="208" t="s"><v>918</v></c><c r="G39" s="208" t="s"><v>1366</v></c><c r="H39" s="208" t="s"><v>1129</v></c><c r="I39" s="208" t="s"><v>1181</v></c><c r="J39" s="208" t="s"><v>1435</v></c><c r="K39" s="208"/><c r="L39" s="208"/></row><row r="40" spans="1:12" s="10" customFormat="1" ht="48"><c r="A40" s="16" t="str"><f t="shared" si="0"/><v>VISIONE A LUNGO TERMINE  DELLE AUTORITA' LOCALI (si prega di includere aree prioritarie, principali tendenze e sfide)</v></c><c r="B40" s="208" t="s"><v>892</v></c><c r="C40" s="208" t="s"><v>893</v></c><c r="D40" s="208" t="s"><v>972</v></c><c r="E40" s="208" t="s"><v>1527</v></c><c r="F40" s="208" t="s"><v>919</v></c><c r="G40" s="208" t="s"><v>1367</v></c><c r="H40" s="208" t="s"><v>1130</v></c><c r="I40" s="208" t="s"><v>1182</v></c><c r="J40" s="208" t="s"><v>1436</v></c><c r="K40" s="208"/><c r="L40" s="208"/></row><row r="41" spans="1:12" s="10" customFormat="1" ht="12"><c r="A41" s="16" t="str"><f t="shared" si="0"/><v>ASPETTI ORGANIZZATIVI E FINANZIARI</v></c><c r="B41" s="208" t="s"><v>894</v></c><c r="C41" s="208" t="s"><v>895</v></c><c r="D41" s="208" t="s"><v>973</v></c><c r="E41" s="208" t="s"><v>1528</v></c><c r="F41" s="208" t="s"><v>920</v></c><c r="G41" s="208" t="s"><v>1338</v></c><c r="H41" s="208" t="s"><v>1131</v></c><c r="I41" s="208" t="s"><v>1183</v></c><c r="J41" s="208" t="s"><v>1437</v></c><c r="K41" s="208"/><c r="L41" s="208"/></row><row r="42" spans="1:12" s="10" customFormat="1" ht="24"><c r="A42" s="16" t="str"><f t="shared" si="0"/><v xml:space="preserve">Strutture di coordinamento e organizzative create/assegnate </v></c><c r="B42" s="208" t="s"><v>395</v></c><c r="C42" s="208" t="s"><v>508</v></c><c r="D42" s="208" t="s"><v>974</v></c><c r="E42" s="208" t="s"><v>1529</v></c><c r="F42" s="208" t="s"><v>921</v></c><c r="G42" s="208" t="s"><v>1339</v></c><c r="H42" s="208" t="s"><v>1132</v></c><c r="I42" s="208" t="s"><v>1184</v></c><c r="J42" s="208" t="s"><v>1438</v></c><c r="K42" s="208"/><c r="L42" s="208"/></row><row r="43" spans="1:12" s="10" customFormat="1" ht="12"><c r="A43" s="16" t="str"><f t="shared" si="0"/><v xml:space="preserve">Capacità del personale assegnato </v></c><c r="B43" s="208" t="s"><v>396</v></c><c r="C43" s="208" t="s"><v>509</v></c><c r="D43" s="208" t="s"><v>975</v></c><c r="E43" s="208" t="s"><v>1530</v></c><c r="F43" s="208" t="s"><v>922</v></c><c r="G43" s="208" t="s"><v>1340</v></c><c r="H43" s="208" t="s"><v>1133</v></c><c r="I43" s="208" t="s"><v>1185</v></c><c r="J43" s="208" t="s"><v>1439</v></c><c r="K43" s="208"/><c r="L43" s="208"/></row><row r="44" spans="1:12" s="10" customFormat="1" ht="24"><c r="A44" s="16" t="str"><f t="shared" si="0"/><v>Coinvolgimento di cittadini e parti interessate</v></c><c r="B44" s="208" t="s"><v>397</v></c><c r="C44" s="208" t="s"><v>510</v></c><c r="D44" s="208" t="s"><v>976</v></c><c r="E44" s="208" t="s"><v>1531</v></c><c r="F44" s="208" t="s"><v>923</v></c><c r="G44" s="208" t="s"><v>1368</v></c><c r="H44" s="208" t="s"><v>1134</v></c><c r="I44" s="208" t="s"><v>1186</v></c><c r="J44" s="208" t="s"><v>1440</v></c><c r="K44" s="208"/><c r="L44" s="208"/></row><row r="45" spans="1:12" s="10" customFormat="1" ht="12"><c r="A45" s="16" t="str"><f t="shared" si="0"/><v>Bilancio toale stimato</v></c><c r="B45" s="208" t="s"><v>398</v></c><c r="C45" s="208" t="s"><v>511</v></c><c r="D45" s="208" t="s"><v>977</v></c><c r="E45" s="208" t="s"><v>1532</v></c><c r="F45" s="208" t="s"><v>924</v></c><c r="G45" s="208" t="s"><v>1369</v></c><c r="H45" s="208" t="s"><v>1135</v></c><c r="I45" s="208" t="s"><v>1187</v></c><c r="J45" s="208" t="s"><v>1441</v></c><c r="K45" s="208"/><c r="L45" s="208"/></row><row r="46" spans="1:12" s="10" customFormat="1" ht="24"><c r="A46" s="16" t="str"><f t="shared" si="0"/><v xml:space="preserve">Fonti finanziarie previste per gli investimenti all'interno del vostro piano d'azione </v></c><c r="B46" s="208" t="s"><v>399</v></c><c r="C46" s="208" t="s"><v>512</v></c><c r="D46" s="208" t="s"><v>978</v></c><c r="E46" s="208" t="s"><v>1533</v></c><c r="F46" s="208" t="s"><v>925</v></c><c r="G46" s="208" t="s"><v>1370</v></c><c r="H46" s="208" t="s"><v>1136</v></c><c r="I46" s="208" t="s"><v>1188</v></c><c r="J46" s="208" t="s"><v>1442</v></c><c r="K46" s="208"/><c r="L46" s="208"/></row><row r="47" spans="1:12" s="10" customFormat="1" ht="24"><c r="A47" s="16" t="str"><f t="shared" si="0"/><v>Misure previste per monitoraggio e proseguimento</v></c><c r="B47" s="208" t="s"><v>400</v></c><c r="C47" s="208" t="s"><v>513</v></c><c r="D47" s="208" t="s"><v>979</v></c><c r="E47" s="208" t="s"><v>1534</v></c><c r="F47" s="208" t="s"><v>926</v></c><c r="G47" s="208" t="s"><v>1371</v></c><c r="H47" s="208" t="s"><v>1137</v></c><c r="I47" s="208" t="s"><v>1189</v></c><c r="J47" s="208" t="s"><v>1443</v></c><c r="K47" s="208"/><c r="L47" s="208"/></row><row r="48" spans="1:12" s="10" customFormat="1" ht="24"><c r="A48" s="16" t="str"><f t="shared" si="0"/><v>Vai alla scheda successiva dedicato all'Inventario delle Emissioni di Base</v></c><c r="B48" s="208" t="s"><v>896</v></c><c r="C48" s="208" t="s"><v>897</v></c><c r="D48" s="208" t="s"><v>980</v></c><c r="E48" s="208" t="s"><v>1535</v></c><c r="F48" s="208" t="s"><v>927</v></c><c r="G48" s="208" t="s"><v>1372</v></c><c r="H48" s="208" t="s"><v>1138</v></c><c r="I48" s="208" t="s"><v>1190</v></c><c r="J48" s="208" t="s"><v>1444</v></c><c r="K48" s="208"/><c r="L48" s="208"/></row><row r="49" spans="1:12" s="10" customFormat="1" ht="12"><c r="A49" s="16" t="str"><f t="shared" si="0"/><v>INVENTARIO DELLE EMISSIONI DI BASE</v></c><c r="B49" s="208" t="s"><v>401</v></c><c r="C49" s="208" t="s"><v>516</v></c><c r="D49" s="208" t="s"><v>981</v></c><c r="E49" s="208" t="s"><v>1536</v></c><c r="F49" s="208" t="s"><v>928</v></c><c r="G49" s="208" t="s"><v>1373</v></c><c r="H49" s="208" t="s"><v>1139</v></c><c r="I49" s="208" t="s"><v>1191</v></c><c r="J49" s="208" t="s"><v>1445</v></c><c r="K49" s="208"/><c r="L49" s="208"/></row><row r="50" spans="1:12" s="10" customFormat="1" ht="12"><c r="A50" s="16" t="str"><f t="shared" si="0"/><v>DATI GENERALI</v></c><c r="B50" s="208" t="s"><v>830</v></c><c r="C50" s="208" t="s"><v>831</v></c><c r="D50" s="208" t="s"><v>982</v></c><c r="E50" s="208" t="s"><v>1537</v></c><c r="F50" s="208" t="s"><v>929</v></c><c r="G50" s="208" t="s"><v>1374</v></c><c r="H50" s="208" t="s"><v>1140</v></c><c r="I50" s="208" t="s"><v>1192</v></c><c r="J50" s="208" t="s"><v>1446</v></c><c r="K50" s="208"/><c r="L50" s="208"/></row><row r="51" spans="1:12" s="10" customFormat="1" ht="12"><c r="A51" s="16" t="str"><f t="shared" si="0"/><v>Anno Inventario</v></c><c r="B51" s="208" t="s"><v>402</v></c><c r="C51" s="208" t="s"><v>514</v></c><c r="D51" s="208" t="s"><v>983</v></c><c r="E51" s="208" t="s"><v>1538</v></c><c r="F51" s="208" t="s"><v>930</v></c><c r="G51" s="208" t="s"><v>1375</v></c><c r="H51" s="208" t="s"><v>1141</v></c><c r="I51" s="208" t="s"><v>1193</v></c><c r="J51" s="208" t="s"><v>1447</v></c><c r="K51" s="208"/><c r="L51" s="208"/></row><row r="52" spans="1:12" s="10" customFormat="1" ht="12"><c r="A52" s="16" t="str"><f t="shared" si="0"/><v>Numero abitanti</v></c><c r="B52" s="208" t="s"><v>832</v></c><c r="C52" s="208" t="s"><v>833</v></c><c r="D52" s="208" t="s"><v>833</v></c><c r="E52" s="208" t="s"><v>1539</v></c><c r="F52" s="208" t="s"><v>931</v></c><c r="G52" s="208" t="s"><v>1376</v></c><c r="H52" s="208" t="s"><v>1142</v></c><c r="I52" s="208" t="s"><v>1194</v></c><c r="J52" s="208" t="s"><v>1448</v></c><c r="K52" s="208"/><c r="L52" s="208"/></row><row r="53" spans="1:12" s="10" customFormat="1" ht="12"><c r="A53" s="16" t="str"><f t="shared" si="0"/><v>Campi obbligatori</v></c><c r="B53" s="208" t="s"><v>95</v></c><c r="C53" s="208" t="s"><v>119</v></c><c r="D53" s="208" t="s"><v>984</v></c><c r="E53" s="208" t="s"><v>1540</v></c><c r="F53" s="208" t="s"><v>298</v></c><c r="G53" s="208" t="s"><v>145</v></c><c r="H53" s="208" t="s"><v>178</v></c><c r="I53" s="208" t="s"><v>1195</v></c><c r="J53" s="208" t="s"><v>235</v></c><c r="K53" s="208"/><c r="L53" s="208"/></row><row r="54" spans="1:12" s="10" customFormat="1" ht="12"><c r="A54" s="168" t="str"><f t="shared" si="0"/><v>RISULTATI DEL BILANCIO ENERGETICO</v></c><c r="B54" s="208" t="s"><v>847</v></c><c r="C54" s="208" t="s"><v>836</v></c><c r="D54" s="208" t="s"><v>985</v></c><c r="E54" s="208" t="s"><v>1541</v></c><c r="F54" s="208" t="s"><v>932</v></c><c r="G54" s="208" t="s"><v>1341</v></c><c r="H54" s="208" t="s"><v>1143</v></c><c r="I54" s="208" t="s"><v>1196</v></c><c r="J54" s="208" t="s"><v>1449</v></c><c r="K54" s="208"/><c r="L54" s="208"/></row><row r="55" spans="1:12" s="11" customFormat="1" ht="12"><c r="A55" s="168" t="str"><f t="shared" si="0"/><v>DOMANDA ENERGIA FINALE</v></c><c r="B55" s="208" t="s"><v>762</v></c><c r="C55" s="208" t="s"><v>761</v></c><c r="D55" s="208" t="s"><v>986</v></c><c r="E55" s="208" t="s"><v>1542</v></c><c r="F55" s="208" t="s"><v>1689</v></c><c r="G55" s="208" t="s"><v>760</v></c><c r="H55" s="208" t="s"><v>759</v></c><c r="I55" s="208" t="s"><v>1197</v></c><c r="J55" s="208" t="s"><v>758</v></c><c r="K55" s="208"/><c r="L55" s="208"/></row><row r="56" spans="1:12" s="11" customFormat="1" ht="12"><c r="A56" s="168" t="str"><f t="shared" si="0"/><v>SETTORE DELLA DOMANDA</v></c><c r="B56" s="208" t="s"><v>411</v></c><c r="C56" s="208" t="s"><v>412</v></c><c r="D56" s="208" t="s"><v>987</v></c><c r="E56" s="208" t="s"><v>1543</v></c><c r="F56" s="208" t="s"><v>413</v></c><c r="G56" s="208" t="s"><v>414</v></c><c r="H56" s="208" t="s"><v>415</v></c><c r="I56" s="208" t="s"><v>1198</v></c><c r="J56" s="208" t="s"><v>416</v></c><c r="K56" s="208"/><c r="L56" s="208"/></row><row r="57" spans="1:12" s="11" customFormat="1" ht="12"><c r="A57" s="168" t="str"><f t="shared" si="0"/><v>DESCRIZIONE DELLE AZIONI DA IMPLEMENTARE</v></c><c r="B57" s="208" t="s"><v>757</v></c><c r="C57" s="208" t="s"><v>756</v></c><c r="D57" s="208" t="s"><v>988</v></c><c r="E57" s="208" t="s"><v>1544</v></c><c r="F57" s="208" t="s"><v>755</v></c><c r="G57" s="208" t="s"><v>754</v></c><c r="H57" s="208" t="s"><v>753</v></c><c r="I57" s="208" t="s"><v>1199</v></c><c r="J57" s="208" t="s"><v>752</v></c><c r="K57" s="208"/><c r="L57" s="208"/></row><row r="58" spans="1:12" s="11" customFormat="1" ht="12"><c r="A58" s="168" t="str"><f t="shared" si="0"/><v>Descrizione del settore</v></c><c r="B58" s="208" t="s"><v>500</v></c><c r="C58" s="208" t="s"><v>501</v></c><c r="D58" s="208" t="s"><v>989</v></c><c r="E58" s="208" t="s"><v>1545</v></c><c r="F58" s="208" t="s"><v>502</v></c><c r="G58" s="208" t="s"><v>503</v></c><c r="H58" s="208" t="s"><v>504</v></c><c r="I58" s="208" t="s"><v>1200</v></c><c r="J58" s="208" t="s"><v>505</v></c><c r="K58" s="208"/><c r="L58" s="208"/></row><row r="59" spans="1:12" s="11" customFormat="1" ht="12"><c r="A59" s="168" t="str"><f t="shared" si="0"/><v>Azioni generali</v></c><c r="B59" s="208" t="s"><v>1478</v></c><c r="C59" s="208" t="s"><v>1479</v></c><c r="D59" s="208" t="s"><v>1480</v></c><c r="E59" s="208" t="s"><v>1546</v></c><c r="F59" s="208" t="s"><v>1485</v></c><c r="G59" s="208" t="s"><v>1484</v></c><c r="H59" s="208" t="s"><v>1483</v></c><c r="I59" s="208" t="s"><v>1481</v></c><c r="J59" s="208" t="s"><v>1482</v></c><c r="K59" s="208"/><c r="L59" s="208"/></row><row r="60" spans="1:12" s="10" customFormat="1" ht="12"><c r="A60" s="168" t="str"><f t="shared" si="0"/><v>RESIDENZIALE</v></c><c r="B60" s="209" t="s"><v>866</v></c><c r="C60" s="209" t="s"><v>867</v></c><c r="D60" s="209" t="s"><v>867</v></c><c r="E60" s="209" t="s"><v>1547</v></c><c r="F60" s="209" t="s"><v>1690</v></c><c r="G60" s="209" t="s"><v>868</v></c><c r="H60" s="209" t="s"><v>869</v></c><c r="I60" s="209" t="s"><v>1201</v></c><c r="J60" s="209" t="s"><v>870</v></c><c r="K60" s="209"/><c r="L60" s="209"/></row><row r="61" spans="1:12" s="10" customFormat="1" ht="12"><c r="A61" s="168" t="str"><f t="shared" si="0"/><v>Acqua calda</v></c><c r="B61" s="12" t="s"><v>26</v></c><c r="C61" s="12" t="s"><v>27</v></c><c r="D61" s="12" t="s"><v>990</v></c><c r="E61" s="12" t="s"><v>1548</v></c><c r="F61" s="12" t="s"><v>308</v></c><c r="G61" s="12" t="s"><v>150</v></c><c r="H61" s="12" t="s"><v>189</v></c><c r="I61" s="12" t="s"><v>1202</v></c><c r="J61" s="12" t="s"><v>249</v></c><c r="K61" s="12"/><c r="L61" s="12"/></row><row r="62" spans="1:12" s="10" customFormat="1" ht="12"><c r="A62" s="168" t="str"><f t="shared" si="0"/><v>Riscaldamento e raffreddamento</v></c><c r="B62" s="12" t="s"><v>28</v></c><c r="C62" s="12" t="s"><v>29</v></c><c r="D62" s="12" t="s"><v>991</v></c><c r="E62" s="12" t="s"><v>1549</v></c><c r="F62" s="12" t="s"><v>309</v></c><c r="G62" s="12" t="s"><v>151</v></c><c r="H62" s="12" t="s"><v>751</v></c><c r="I62" s="12" t="s"><v>1203</v></c><c r="J62" s="12" t="s"><v>250</v></c><c r="K62" s="12"/><c r="L62" s="12"/></row><row r="63" spans="1:12" s="10" customFormat="1" ht="12"><c r="A63" s="168" t="str"><f t="shared" si="0"/><v>Illuminazione</v></c><c r="B63" s="12" t="s"><v>30</v></c><c r="C63" s="12" t="s"><v>31</v></c><c r="D63" s="12" t="s"><v>992</v></c><c r="E63" s="12" t="s"><v>1550</v></c><c r="F63" s="12" t="s"><v>750</v></c><c r="G63" s="12" t="s"><v>152</v></c><c r="H63" s="12" t="s"><v>152</v></c><c r="I63" s="12" t="s"><v>1204</v></c><c r="J63" s="12" t="s"><v>251</v></c><c r="K63" s="12"/><c r="L63" s="12"/></row><row r="64" spans="1:12" s="10" customFormat="1" ht="12"><c r="A64" s="168" t="str"><f t="shared" si="0"/><v>Cucina</v></c><c r="B64" s="12" t="s"><v>32</v></c><c r="C64" s="12" t="s"><v>33</v></c><c r="D64" s="12" t="s"><v>993</v></c><c r="E64" s="12" t="s"><v>1551</v></c><c r="F64" s="12" t="s"><v>310</v></c><c r="G64" s="12" t="s"><v>153</v></c><c r="H64" s="12" t="s"><v>190</v></c><c r="I64" s="12" t="s"><v>1205</v></c><c r="J64" s="12" t="s"><v>252</v></c><c r="K64" s="12"/><c r="L64" s="12"/></row><row r="65" spans="1:12" s="10" customFormat="1" ht="12"><c r="A65" s="168" t="str"><f t="shared" si="0"/><v>Frigoriferi e congelatori</v></c><c r="B65" s="12" t="s"><v>34</v></c><c r="C65" s="12" t="s"><v>35</v></c><c r="D65" s="12" t="s"><v>994</v></c><c r="E65" s="12" t="s"><v>1552</v></c><c r="F65" s="12" t="s"><v>311</v></c><c r="G65" s="12" t="s"><v>749</v></c><c r="H65" s="12" t="s"><v>191</v></c><c r="I65" s="12" t="s"><v>1206</v></c><c r="J65" s="12" t="s"><v>748</v></c><c r="K65" s="12"/><c r="L65" s="12"/></row><row r="66" spans="1:12" s="10" customFormat="1" ht="12"><c r="A66" s="168" t="str"><f t="shared" si="0"/><v>Lavatrici e asciugatrici</v></c><c r="B66" s="12" t="s"><v>36</v></c><c r="C66" s="12" t="s"><v>37</v></c><c r="D66" s="12" t="s"><v>995</v></c><c r="E66" s="12" t="s"><v>1553</v></c><c r="F66" s="12" t="s"><v>312</v></c><c r="G66" s="12" t="s"><v>1377</v></c><c r="H66" s="12" t="s"><v>192</v></c><c r="I66" s="12" t="s"><v>1207</v></c><c r="J66" s="12" t="s"><v>253</v></c><c r="K66" s="12"/><c r="L66" s="12"/></row><row r="67" spans="1:12" s="10" customFormat="1" ht="12"><c r="A67" s="168" t="str"><f t="shared" si="0"/><v>Lavastoviglie</v></c><c r="B67" s="12" t="s"><v>38</v></c><c r="C67" s="12" t="s"><v>39</v></c><c r="D67" s="12" t="s"><v>996</v></c><c r="E67" s="12" t="s"><v>1554</v></c><c r="F67" s="12" t="s"><v>313</v></c><c r="G67" s="12" t="s"><v>747</v></c><c r="H67" s="12" t="s"><v>193</v></c><c r="I67" s="12" t="s"><v>1208</v></c><c r="J67" s="12" t="s"><v>254</v></c><c r="K67" s="12"/><c r="L67" s="12"/></row><row r="68" spans="1:12" s="10" customFormat="1" ht="12"><c r="A68" s="168" t="str"><f t="shared" si="0"/><v>Televisori</v></c><c r="B68" s="12" t="s"><v>40</v></c><c r="C68" s="12" t="s"><v>41</v></c><c r="D68" s="12" t="s"><v>41</v></c><c r="E68" s="12" t="s"><v>1555</v></c><c r="F68" s="12" t="s"><v>314</v></c><c r="G68" s="12" t="s"><v>746</v></c><c r="H68" s="12" t="s"><v>194</v></c><c r="I68" s="12" t="s"><v>1209</v></c><c r="J68" s="12" t="s"><v>255</v></c><c r="K68" s="12"/><c r="L68" s="12"/></row><row r="69" spans="1:12" s="10" customFormat="1" ht="12"><c r="A69" s="168" t="str"><f t="shared" si="0"/><v>Altri apparecchi elettrici</v></c><c r="B69" s="12" t="s"><v>42</v></c><c r="C69" s="12" t="s"><v>43</v></c><c r="D69" s="12" t="s"><v>997</v></c><c r="E69" s="12" t="s"><v>1556</v></c><c r="F69" s="12" t="s"><v>315</v></c><c r="G69" s="12" t="s"><v>745</v></c><c r="H69" s="12" t="s"><v>195</v></c><c r="I69" s="12" t="s"><v>1210</v></c><c r="J69" s="12" t="s"><v>256</v></c><c r="K69" s="12"/><c r="L69" s="12"/></row><row r="70" spans="1:12" s="10" customFormat="1" ht="12"><c r="A70" s="168" t="str"><f t="shared" si="0"/><v>SETTORE PRIMARIO</v></c><c r="B70" s="169" t="s"><v>871</v></c><c r="C70" s="169" t="s"><v>872</v></c><c r="D70" s="169" t="s"><v>998</v></c><c r="E70" s="169" t="s"><v>1557</v></c><c r="F70" s="169" t="s"><v>1691</v></c><c r="G70" s="169" t="s"><v>873</v></c><c r="H70" s="169" t="s"><v>874</v></c><c r="I70" s="169" t="s"><v>1211</v></c><c r="J70" s="169" t="s"><v>875</v></c><c r="K70" s="169"/><c r="L70" s="169"/></row><row r="71" spans="1:12" s="10" customFormat="1" ht="24"><c r="A71" s="168" t="str"><f t="shared" si="0"/><v>Agricoltura, silvicoltura e pesca</v></c><c r="B71" s="9" t="s"><v>46</v></c><c r="C71" s="9" t="s"><v>47</v></c><c r="D71" s="9" t="s"><v>999</v></c><c r="E71" s="9" t="s"><v>1558</v></c><c r="F71" s="9" t="s"><v>316</v></c><c r="G71" s="9" t="s"><v>372</v></c><c r="H71" s="9" t="s"><v>196</v></c><c r="I71" s="9" t="s"><v>1212</v></c><c r="J71" s="9" t="s"><v>257</v></c><c r="K71" s="9"/><c r="L71" s="9"/></row><row r="72" spans="1:12" s="10" customFormat="1" ht="12"><c r="A72" s="168" t="str"><f t="shared" si="0"/><v>Estrazione di minerali</v></c><c r="B72" s="9" t="s"><v>48</v></c><c r="C72" s="9" t="s"><v>49</v></c><c r="D72" s="9" t="s"><v>1000</v></c><c r="E72" s="9" t="s"><v>1559</v></c><c r="F72" s="9" t="s"><v>317</v></c><c r="G72" s="9" t="s"><v>373</v></c><c r="H72" s="9" t="s"><v>197</v></c><c r="I72" s="9" t="s"><v>1213</v></c><c r="J72" s="9" t="s"><v>258</v></c><c r="K72" s="9"/><c r="L72" s="9"/></row><row r="73" spans="1:12" s="10" customFormat="1" ht="12"><c r="A73" s="168" t="str"><f t="shared" si="0"/><v>SETTORE SECONDARIO</v></c><c r="B73" s="209" t="s"><v>876</v></c><c r="C73" s="209" t="s"><v>877</v></c><c r="D73" s="209" t="s"><v>1001</v></c><c r="E73" s="209" t="s"><v>1560</v></c><c r="F73" s="209" t="s"><v>1692</v></c><c r="G73" s="209" t="s"><v>878</v></c><c r="H73" s="209" t="s"><v>879</v></c><c r="I73" s="209" t="s"><v>1214</v></c><c r="J73" s="209" t="s"><v>880</v></c><c r="K73" s="209"/><c r="L73" s="209"/></row><row r="74" spans="1:12" s="10" customFormat="1" ht="12"><c r="A74" s="168" t="str"><f t="shared" ref="A74:A136" si="1">IF($A$6=$B$6,B74,"")&amp;IF($A$6=$C$6,C74,"")&amp;IF($A$6=$D$6,D74,"")&amp;IF($A$6=$E$6,E74,"")&amp;IF($A$6=$F$6,F74,"")&amp;IF($A$6=$G$6,G74,"")&amp;IF($A$6=$H$6,H74,"")&amp;IF($A$6=$I$6,I74,"")&amp;IF($A$6=$J$6,J74,"")&amp;IF($A$6=$K$6,K74,"")&amp;IF($A$6=$L$6,L74,"")</f><v>Manifattura</v></c><c r="B74" s="9" t="s"><v>50</v></c><c r="C74" s="9" t="s"><v>51</v></c><c r="D74" s="9" t="s"><v>1002</v></c><c r="E74" s="9" t="s"><v>1561</v></c><c r="F74" s="9" t="s"><v>318</v></c><c r="G74" s="9" t="s"><v>154</v></c><c r="H74" s="9" t="s"><v>744</v></c><c r="I74" s="9" t="s"><v>1215</v></c><c r="J74" s="9" t="s"><v>743</v></c><c r="K74" s="9"/><c r="L74" s="9"/></row><row r="75" spans="1:12" s="10" customFormat="1" ht="36"><c r="A75" s="168" t="str"><f t="shared" si="1"/><v>Fornitura di acqua, reti fognarie, gestione dei rifiuti e risanamento</v></c><c r="B75" s="9" t="s"><v>52</v></c><c r="C75" s="9" t="s"><v>742</v></c><c r="D75" s="9" t="s"><v>1003</v></c><c r="E75" s="9" t="s"><v>1562</v></c><c r="F75" s="9" t="s"><v>319</v></c><c r="G75" s="9" t="s"><v>374</v></c><c r="H75" s="9" t="s"><v>741</v></c><c r="I75" s="9" t="s"><v>1216</v></c><c r="J75" s="9" t="s"><v>740</v></c><c r="K75" s="9"/><c r="L75" s="9"/></row><row r="76" spans="1:12" s="10" customFormat="1" ht="12"><c r="A76" s="168" t="str"><f t="shared" si="1"/><v>Costruzione</v></c><c r="B76" s="9" t="s"><v>53</v></c><c r="C76" s="9" t="s"><v>54</v></c><c r="D76" s="9" t="s"><v>1004</v></c><c r="E76" s="9" t="s"><v>53</v></c><c r="F76" s="9" t="s"><v>320</v></c><c r="G76" s="9" t="s"><v>375</v></c><c r="H76" s="9" t="s"><v>198</v></c><c r="I76" s="9" t="s"><v>1217</v></c><c r="J76" s="9" t="s"><v>259</v></c><c r="K76" s="9"/><c r="L76" s="9"/></row><row r="77" spans="1:12" s="10" customFormat="1" ht="12"><c r="A77" s="168" t="str"><f t="shared" si="1"/><v>SETTORE TERZIARIO</v></c><c r="B77" s="209" t="s"><v>881</v></c><c r="C77" s="209" t="s"><v>882</v></c><c r="D77" s="209" t="s"><v>1005</v></c><c r="E77" s="209" t="s"><v>1563</v></c><c r="F77" s="209" t="s"><v>1693</v></c><c r="G77" s="209" t="s"><v>883</v></c><c r="H77" s="209" t="s"><v>884</v></c><c r="I77" s="209" t="s"><v>1218</v></c><c r="J77" s="209" t="s"><v>885</v></c><c r="K77" s="209"/><c r="L77" s="209"/></row><row r="78" spans="1:12" s="10" customFormat="1" ht="24"><c r="A78" s="168" t="str"><f t="shared" si="1"/><v>Commercio all'ingrosso e al dettaglio, riparazione di autoveicoli e motocicli</v></c><c r="B78" s="9" t="s"><v>55</v></c><c r="C78" s="9" t="s"><v>56</v></c><c r="D78" s="9" t="s"><v>1006</v></c><c r="E78" s="9" t="s"><v>1564</v></c><c r="F78" s="9" t="s"><v>321</v></c><c r="G78" s="9" t="s"><v>376</v></c><c r="H78" s="9" t="s"><v>739</v></c><c r="I78" s="9" t="s"><v>1219</v></c><c r="J78" s="9" t="s"><v>738</v></c><c r="K78" s="9"/><c r="L78" s="9"/></row><row r="79" spans="1:12" s="10" customFormat="1" ht="24"><c r="A79" s="168" t="str"><f t="shared" si="1"/><v>Servizi di vitto e alloggio</v></c><c r="B79" s="9" t="s"><v>1424</v></c><c r="C79" s="9" t="s"><v>57</v></c><c r="D79" s="9" t="s"><v>1007</v></c><c r="E79" s="9" t="s"><v>1565</v></c><c r="F79" s="9" t="s"><v>322</v></c><c r="G79" s="9" t="s"><v>377</v></c><c r="H79" s="9" t="s"><v>737</v></c><c r="I79" s="9" t="s"><v>1220</v></c><c r="J79" s="9" t="s"><v>736</v></c><c r="K79" s="9"/><c r="L79" s="9"/></row><row r="80" spans="1:12" s="10" customFormat="1" ht="24"><c r="A80" s="168" t="str"><f t="shared" si="1"/><v>Amministrazione pubblica generale e sicurezza sociale</v></c><c r="B80" s="9" t="s"><v>58</v></c><c r="C80" s="9" t="s"><v>59</v></c><c r="D80" s="9" t="s"><v>1008</v></c><c r="E80" s="9" t="s"><v>1566</v></c><c r="F80" s="9" t="s"><v>323</v></c><c r="G80" s="9" t="s"><v>378</v></c><c r="H80" s="9" t="s"><v>735</v></c><c r="I80" s="9" t="s"><v>1221</v></c><c r="J80" s="9" t="s"><v>734</v></c><c r="K80" s="9"/><c r="L80" s="9"/></row><row r="81" spans="1:12" s="10" customFormat="1" ht="24"><c r="A81" s="168" t="str"><f t="shared" si="1"/><v>Difesa, giustizia, corpo di polizia e vigili del fuoco</v></c><c r="B81" s="9" t="s"><v>1456</v></c><c r="C81" s="9" t="s"><v>60</v></c><c r="D81" s="9" t="s"><v>1009</v></c><c r="E81" s="9" t="s"><v>1567</v></c><c r="F81" s="9" t="s"><v>324</v></c><c r="G81" s="9" t="s"><v>155</v></c><c r="H81" s="9" t="s"><v>199</v></c><c r="I81" s="9" t="s"><v>1222</v></c><c r="J81" s="9" t="s"><v>733</v></c><c r="K81" s="9"/><c r="L81" s="9"/></row><row r="82" spans="1:12" s="10" customFormat="1" ht="12"><c r="A82" s="168" t="str"><f t="shared" si="1"/><v>Educazione</v></c><c r="B82" s="9" t="s"><v>61</v></c><c r="C82" s="9" t="s"><v>62</v></c><c r="D82" s="9" t="s"><v>1010</v></c><c r="E82" s="9" t="s"><v>61</v></c><c r="F82" s="9" t="s"><v>325</v></c><c r="G82" s="9" t="s"><v>156</v></c><c r="H82" s="9" t="s"><v>200</v></c><c r="I82" s="9" t="s"><v>1223</v></c><c r="J82" s="9" t="s"><v>260</v></c><c r="K82" s="9"/><c r="L82" s="9"/></row><row r="83" spans="1:12" s="11" customFormat="1" ht="24"><c r="A83" s="168" t="str"><f t="shared" si="1"/><v>Sanità e servizi sociali</v></c><c r="B83" s="9" t="s"><v>63</v></c><c r="C83" s="9" t="s"><v>64</v></c><c r="D83" s="9" t="s"><v>1011</v></c><c r="E83" s="9" t="s"><v>1568</v></c><c r="F83" s="9" t="s"><v>326</v></c><c r="G83" s="9" t="s"><v>157</v></c><c r="H83" s="9" t="s"><v>201</v></c><c r="I83" s="9" t="s"><v>1224</v></c><c r="J83" s="9" t="s"><v>261</v></c><c r="K83" s="9"/><c r="L83" s="9"/></row><row r="84" spans="1:12" s="10" customFormat="1" ht="12"><c r="A84" s="168" t="str"><f t="shared" si="1"/><v>Altri servizi</v></c><c r="B84" s="9" t="s"><v>65</v></c><c r="C84" s="9" t="s"><v>66</v></c><c r="D84" s="9" t="s"><v>1012</v></c><c r="E84" s="9" t="s"><v>1569</v></c><c r="F84" s="9" t="s"><v>327</v></c><c r="G84" s="9" t="s"><v>732</v></c><c r="H84" s="9" t="s"><v>731</v></c><c r="I84" s="9" t="s"><v>1225</v></c><c r="J84" s="9" t="s"><v>262</v></c><c r="K84" s="9"/><c r="L84" s="9"/></row><row r="85" spans="1:12" s="10" customFormat="1" ht="12"><c r="A85" s="168" t="str"><f t="shared" si="1"/><v>Illuminazione pubblica</v></c><c r="B85" s="9" t="s"><v>44</v></c><c r="C85" s="9" t="s"><v>45</v></c><c r="D85" s="9" t="s"><v>1013</v></c><c r="E85" s="9" t="s"><v>1570</v></c><c r="F85" s="9" t="s"><v>730</v></c><c r="G85" s="9" t="s"><v>729</v></c><c r="H85" s="9" t="s"><v>158</v></c><c r="I85" s="9" t="s"><v>1226</v></c><c r="J85" s="9" t="s"><v>263</v></c><c r="K85" s="9"/><c r="L85" s="9"/></row><row r="86" spans="1:12" s="10" customFormat="1" ht="12"><c r="A86" s="168" t="str"><f t="shared" si="1"/><v>TRASPORTI</v></c><c r="B86" s="209" t="s"><v>886</v></c><c r="C86" s="209" t="s"><v>887</v></c><c r="D86" s="209" t="s"><v>887</v></c><c r="E86" s="209" t="s"><v>886</v></c><c r="F86" s="209" t="s"><v>1694</v></c><c r="G86" s="209" t="s"><v>888</v></c><c r="H86" s="209" t="s"><v>889</v></c><c r="I86" s="209" t="s"><v>1227</v></c><c r="J86" s="209" t="s"><v>889</v></c><c r="K86" s="209"/><c r="L86" s="209"/></row><row r="87" spans="1:12" s="10" customFormat="1" ht="36"><c r="A87" s="185" t="str"><f t="shared" si="1"/><v>Trasporto di passeggeri su strada e altri servizi di trasporto passeggeri su strada (taxi, turismo, scuolabus, ecc)</v></c><c r="B87" s="9" t="s"><v>1422</v></c><c r="C87" s="9" t="s"><v>1423</v></c><c r="D87" s="9" t="s"><v>1014</v></c><c r="E87" s="9" t="s"><v>1571</v></c><c r="F87" s="9" t="s"><v>945</v></c><c r="G87" s="9" t="s"><v>1378</v></c><c r="H87" s="9" t="s"><v>1144</v></c><c r="I87" s="9" t="s"><v>1228</v></c><c r="J87" s="9" t="s"><v>942</v></c><c r="K87" s="9"/><c r="L87" s="9"/></row><row r="88" spans="1:12" s="10" customFormat="1" ht="24"><c r="A88" s="185" t="str"><f t="shared" si="1"/><v>Trasporto di merci su strada e servizi di trasloco</v></c><c r="B88" s="9" t="s"><v>68</v></c><c r="C88" s="9" t="s"><v>69</v></c><c r="D88" s="9" t="s"><v>1016</v></c><c r="E88" s="9" t="s"><v>1572</v></c><c r="F88" s="9" t="s"><v>328</v></c><c r="G88" s="9" t="s"><v>1342</v></c><c r="H88" s="9" t="s"><v>202</v></c><c r="I88" s="9" t="s"><v>1229</v></c><c r="J88" s="9" t="s"><v>728</v></c><c r="K88" s="9"/><c r="L88" s="9"/></row><row r="89" spans="1:12" s="10" customFormat="1" ht="24"><c r="A89" s="185" t="str"><f t="shared" si="1"/><v>Altra flotta per il servizio pubblico e privato</v></c><c r="B89" s="9" t="s"><v>940</v></c><c r="C89" s="9" t="s"><v>1477</v></c><c r="D89" s="9" t="s"><v>1015</v></c><c r="E89" s="9" t="s"><v>1573</v></c><c r="F89" s="9" t="s"><v>946</v></c><c r="G89" s="9" t="s"><v>1379</v></c><c r="H89" s="9" t="s"><v>1145</v></c><c r="I89" s="9" t="s"><v>1230</v></c><c r="J89" s="9" t="s"><v>943</v></c><c r="K89" s="9"/><c r="L89" s="9"/></row><row r="90" spans="1:12" s="10" customFormat="1" ht="12"><c r="A90" s="185" t="str"><f>IF($A$6=$B$6,B90,"")&amp;IF($A$6=$C$6,C90,"")&amp;IF($A$6=$D$6,D90,"")&amp;IF($A$6=$E$6,E90,"")&amp;IF($A$6=$F$6,F90,"")&amp;IF($A$6=$G$6,G90,"")&amp;IF($A$6=$H$6,H90,"")&amp;IF($A$6=$I$6,I90,"")&amp;IF($A$6=$J$6,J90,"")&amp;IF($A$6=$K$6,K90,"")&amp;IF($A$6=$L$6,L90,"")</f><v>Trasporto privato</v></c><c r="B90" s="9" t="s"><v>67</v></c><c r="C90" s="9" t="s"><v>941</v></c><c r="D90" s="9" t="s"><v>1017</v></c><c r="E90" s="9" t="s"><v>1574</v></c><c r="F90" s="9" t="s"><v>947</v></c><c r="G90" s="9" t="s"><v>159</v></c><c r="H90" s="9" t="s"><v>203</v></c><c r="I90" s="9" t="s"><v>1231</v></c><c r="J90" s="9" t="s"><v>264</v></c><c r="K90" s="9"/><c r="L90" s="9"/></row><row r="91" spans="1:12" s="10" customFormat="1" ht="36"><c r="A91" s="168" t="str"><f t="shared" si="1"/><v>Riesportazione (navi, aerei, zone franche industriali, nazionali ed internazionali installazioni militari, ecc)</v></c><c r="B91" s="9" t="s"><v>727</v></c><c r="C91" s="9" t="s"><v>726</v></c><c r="D91" s="9" t="s"><v>1018</v></c><c r="E91" s="9" t="s"><v>1575</v></c><c r="F91" s="9" t="s"><v>725</v></c><c r="G91" s="9" t="s"><v>1380</v></c><c r="H91" s="9" t="s"><v>724</v></c><c r="I91" s="9" t="s"><v>1232</v></c><c r="J91" s="9" t="s"><v>723</v></c><c r="K91" s="9"/><c r="L91" s="9"/></row><row r="92" spans="1:12" s="10" customFormat="1" ht="36"><c r="A92" s="168" t="str"><f t="shared" si="1"/><v>Attività con uso intensivo di energia per l'esportazione (da escludere nel bilancio energetico dell'isola)</v></c><c r="B92" s="9" t="s"><v>722</v></c><c r="C92" s="9" t="s"><v>721</v></c><c r="D92" s="9" t="s"><v>1019</v></c><c r="E92" s="9" t="s"><v>1576</v></c><c r="F92" s="9" t="s"><v>720</v></c><c r="G92" s="9" t="s"><v>1381</v></c><c r="H92" s="9" t="s"><v>719</v></c><c r="I92" s="9" t="s"><v>1233</v></c><c r="J92" s="9" t="s"><v>718</v></c><c r="K92" s="9"/><c r="L92" s="9"/></row><row r="93" spans="1:12" s="10" customFormat="1" ht="24"><c r="A93" s="168" t="str"><f t="shared" si="1"/><v>Altro (da escludere nel bilancio energetico dell'isola)</v></c><c r="B93" s="9" t="s"><v>717</v></c><c r="C93" s="9" t="s"><v>716</v></c><c r="D93" s="9" t="s"><v>1020</v></c><c r="E93" s="9" t="s"><v>1577</v></c><c r="F93" s="9" t="s"><v>715</v></c><c r="G93" s="9" t="s"><v>1382</v></c><c r="H93" s="9" t="s"><v>714</v></c><c r="I93" s="9" t="s"><v>1234</v></c><c r="J93" s="9" t="s"><v>713</v></c><c r="K93" s="9"/><c r="L93" s="9"/></row><row r="94" spans="1:12" s="10" customFormat="1" ht="12"><c r="A94" s="168" t="str"><f t="shared" si="1"/><v>ENERGIA PER USO FINALE</v></c><c r="B94" s="208" t="s"><v>421</v></c><c r="C94" s="208" t="s"><v>422</v></c><c r="D94" s="208" t="s"><v>1021</v></c><c r="E94" s="208" t="s"><v>1578</v></c><c r="F94" s="208" t="s"><v>1695</v></c><c r="G94" s="208" t="s"><v>423</v></c><c r="H94" s="208" t="s"><v>424</v></c><c r="I94" s="208" t="s"><v>1235</v></c><c r="J94" s="208" t="s"><v>425</v></c><c r="K94" s="208"/><c r="L94" s="208"/></row><row r="95" spans="1:12" s="10" customFormat="1" ht="12"><c r="A95" s="168" t="str"><f t="shared" si="1"/><v>Servizi energetici centralizzati</v></c><c r="B95" s="208" t="s"><v>426</v></c><c r="C95" s="208" t="s"><v>427</v></c><c r="D95" s="208" t="s"><v>1022</v></c><c r="E95" s="208" t="s"><v>1579</v></c><c r="F95" s="208" t="s"><v>428</v></c><c r="G95" s="208" t="s"><v>1383</v></c><c r="H95" s="208" t="s"><v>429</v></c><c r="I95" s="208" t="s"><v>1236</v></c><c r="J95" s="208" t="s"><v>430</v></c><c r="K95" s="208"/><c r="L95" s="208"/></row><row r="96" spans="1:12" s="10" customFormat="1" ht="12"><c r="A96" s="168" t="str"><f t="shared" si="1"/><v>Elettricità da rete pubblica</v></c><c r="B96" s="208" t="s"><v>431</v></c><c r="C96" s="208" t="s"><v>432</v></c><c r="D96" s="208" t="s"><v>1023</v></c><c r="E96" s="208" t="s"><v>1580</v></c><c r="F96" s="208" t="s"><v>433</v></c><c r="G96" s="208" t="s"><v>1384</v></c><c r="H96" s="208" t="s"><v>434</v></c><c r="I96" s="208" t="s"><v>1237</v></c><c r="J96" s="208" t="s"><v>435</v></c><c r="K96" s="208"/><c r="L96" s="208"/></row><row r="97" spans="1:12" s="10" customFormat="1" ht="12"><c r="A97" s="168" t="str"><f t="shared" si="1"/><v>Calore da teleriscaldamento</v></c><c r="B97" s="208" t="s"><v>436</v></c><c r="C97" s="208" t="s"><v>437</v></c><c r="D97" s="208" t="s"><v>1024</v></c><c r="E97" s="208" t="s"><v>1581</v></c><c r="F97" s="208" t="s"><v>438</v></c><c r="G97" s="208" t="s"><v>439</v></c><c r="H97" s="208" t="s"><v>440</v></c><c r="I97" s="208" t="s"><v>1238</v></c><c r="J97" s="208" t="s"><v>441</v></c><c r="K97" s="208"/><c r="L97" s="208"/></row><row r="98" spans="1:12" s="10" customFormat="1" ht="12"><c r="A98" s="16" t="str"><f t="shared" si="1"/><v>Freddo da telereffreddamento</v></c><c r="B98" s="208" t="s"><v>442</v></c><c r="C98" s="208" t="s"><v>443</v></c><c r="D98" s="208" t="s"><v>1025</v></c><c r="E98" s="208" t="s"><v>1582</v></c><c r="F98" s="208" t="s"><v>444</v></c><c r="G98" s="208" t="s"><v>445</v></c><c r="H98" s="208" t="s"><v>446</v></c><c r="I98" s="208" t="s"><v>1239</v></c><c r="J98" s="208" t="s"><v>447</v></c><c r="K98" s="208"/><c r="L98" s="208"/></row><row r="99" spans="1:12" s="10" customFormat="1" ht="12"><c r="A99" s="16" t="str"><f t="shared" si="1"/><v>Combustibili fossili</v></c><c r="B99" s="208" t="s"><v>404</v></c><c r="C99" s="208" t="s"><v>448</v></c><c r="D99" s="208" t="s"><v>1026</v></c><c r="E99" s="208" t="s"><v>1583</v></c><c r="F99" s="208" t="s"><v>449</v></c><c r="G99" s="208" t="s"><v>450</v></c><c r="H99" s="208" t="s"><v>451</v></c><c r="I99" s="208" t="s"><v>1240</v></c><c r="J99" s="208" t="s"><v>452</v></c><c r="K99" s="208"/><c r="L99" s="208"/></row><row r="100" spans="1:12" s="10" customFormat="1" ht="12"><c r="A100" s="16" t="str"><f t="shared" si="1"/><v>Olio combustibile</v></c><c r="B100" s="9" t="s"><v>453</v></c><c r="C100" s="9" t="s"><v>454</v></c><c r="D100" s="9" t="s"><v>453</v></c><c r="E100" s="9" t="s"><v>1584</v></c><c r="F100" s="9" t="s"><v>455</v></c><c r="G100" s="9" t="s"><v>456</v></c><c r="H100" s="9" t="s"><v>457</v></c><c r="I100" s="9" t="s"><v>1241</v></c><c r="J100" s="9" t="s"><v>458</v></c><c r="K100" s="9"/><c r="L100" s="9"/></row><row r="101" spans="1:12" s="10" customFormat="1" ht="12"><c r="A101" s="16" t="str"><f t="shared" si="1"/><v>Diesel</v></c><c r="B101" s="9" t="s"><v>406</v></c><c r="C101" s="9" t="s"><v>459</v></c><c r="D101" s="9" t="s"><v>406</v></c><c r="E101" s="9" t="s"><v>1585</v></c><c r="F101" s="9" t="s"><v>460</v></c><c r="G101" s="9" t="s"><v>406</v></c><c r="H101" s="9" t="s"><v>406</v></c><c r="I101" s="9" t="s"><v>406</v></c><c r="J101" s="9" t="s"><v>461</v></c><c r="K101" s="9"/><c r="L101" s="9"/></row><row r="102" spans="1:12" s="10" customFormat="1" ht="12"><c r="A102" s="16" t="str"><f t="shared" si="1"/><v>Benzina</v></c><c r="B102" s="9" t="s"><v>407</v></c><c r="C102" s="9" t="s"><v>462</v></c><c r="D102" s="9" t="s"><v>462</v></c><c r="E102" s="9" t="s"><v>1586</v></c><c r="F102" s="9" t="s"><v>463</v></c><c r="G102" s="9" t="s"><v>464</v></c><c r="H102" s="9" t="s"><v>465</v></c><c r="I102" s="9" t="s"><v>1242</v></c><c r="J102" s="9" t="s"><v>466</v></c><c r="K102" s="9"/><c r="L102" s="9"/></row><row r="103" spans="1:12" s="10" customFormat="1" ht="12"><c r="A103" s="16" t="str"><f t="shared" si="1"/><v>GPL</v></c><c r="B103" s="9" t="s"><v>467</v></c><c r="C103" s="9" t="s"><v>468</v></c><c r="D103" s="9" t="s"><v>1027</v></c><c r="E103" s="9" t="s"><v>468</v></c><c r="F103" s="9" t="s"><v>469</v></c><c r="G103" s="9" t="s"><v>467</v></c><c r="H103" s="9" t="s"><v>467</v></c><c r="I103" s="9" t="s"><v>468</v></c><c r="J103" s="9" t="s"><v>470</v></c><c r="K103" s="9"/><c r="L103" s="9"/></row><row r="104" spans="1:12" s="10" customFormat="1" ht="12"><c r="A104" s="16" t="str"><f t="shared" si="1"/><v>Gas naturali</v></c><c r="B104" s="9" t="s"><v>405</v></c><c r="C104" s="9" t="s"><v>471</v></c><c r="D104" s="9" t="s"><v>1028</v></c><c r="E104" s="9" t="s"><v>1587</v></c><c r="F104" s="9" t="s"><v>472</v></c><c r="G104" s="9" t="s"><v>473</v></c><c r="H104" s="9" t="s"><v>473</v></c><c r="I104" s="9" t="s"><v>1243</v></c><c r="J104" s="9" t="s"><v>474</v></c><c r="K104" s="9"/><c r="L104" s="9"/></row><row r="105" spans="1:12" s="10" customFormat="1" ht="12"><c r="A105" s="16" t="str"><f t="shared" si="1"/><v>Carbone</v></c><c r="B105" s="9" t="s"><v>408</v></c><c r="C105" s="9" t="s"><v>475</v></c><c r="D105" s="9" t="s"><v>1029</v></c><c r="E105" s="9" t="s"><v>1588</v></c><c r="F105" s="9" t="s"><v>476</v></c><c r="G105" s="9" t="s"><v>477</v></c><c r="H105" s="9" t="s"><v>478</v></c><c r="I105" s="9" t="s"><v>1244</v></c><c r="J105" s="9" t="s"><v>479</v></c><c r="K105" s="9"/><c r="L105" s="9"/></row><row r="106" spans="1:12" s="10" customFormat="1" ht="36"><c r="A106" s="16" t="str"><f t="shared" si="1"/><v>Fonti di energia rinnovabile (ad esclusione dell'elettricità e del calore venduti a reti pubbliche)</v></c><c r="B106" s="210" t="s"><v>480</v></c><c r="C106" s="210" t="s"><v>481</v></c><c r="D106" s="210" t="s"><v>1030</v></c><c r="E106" s="210" t="s"><v>1589</v></c><c r="F106" s="217" t="s"><v>482</v></c><c r="G106" s="210" t="s"><v>1385</v></c><c r="H106" s="210" t="s"><v>483</v></c><c r="I106" s="210" t="s"><v>1245</v></c><c r="J106" s="210" t="s"><v>484</v></c><c r="K106" s="210"/><c r="L106" s="210"/></row><row r="107" spans="1:12" s="10" customFormat="1" ht="24"><c r="A107" s="16" t="str"><f t="shared" si="1"/><v>Fonti energetiche rinnovabili (da sistemi connessi alle reti pubbliche)</v></c><c r="B107" s="210" t="s"><v>712</v></c><c r="C107" s="210" t="s"><v>711</v></c><c r="D107" s="210" t="s"><v>1031</v></c><c r="E107" s="210" t="s"><v>1590</v></c><c r="F107" s="217" t="s"><v>710</v></c><c r="G107" s="210" t="s"><v>1386</v></c><c r="H107" s="210" t="s"><v>709</v></c><c r="I107" s="210" t="s"><v>1246</v></c><c r="J107" s="210" t="s"><v>708</v></c><c r="K107" s="210"/><c r="L107" s="210"/></row><row r="108" spans="1:12" s="10" customFormat="1" ht="12"><c r="A108" s="16" t="str"><f t="shared" si="1"/><v>Fonti di energia rinnovabile</v></c><c r="B108" s="208" t="s"><v>707</v></c><c r="C108" s="208" t="s"><v>706</v></c><c r="D108" s="208" t="s"><v>1032</v></c><c r="E108" s="208" t="s"><v>1591</v></c><c r="F108" s="208" t="s"><v>705</v></c><c r="G108" s="208" t="s"><v>1387</v></c><c r="H108" s="208" t="s"><v>704</v></c><c r="I108" s="208" t="s"><v>1247</v></c><c r="J108" s="208" t="s"><v>703</v></c><c r="K108" s="208"/><c r="L108" s="208"/></row><row r="109" spans="1:12" s="10" customFormat="1" ht="12"><c r="A109" s="16" t="str"><f t="shared" si="1"/><v>Idrogeno</v></c><c r="B109" s="9" t="s"><v>70</v></c><c r="C109" s="9" t="s"><v>71</v></c><c r="D109" s="9" t="s"><v>1033</v></c><c r="E109" s="9" t="s"><v>1592</v></c><c r="F109" s="9" t="s"><v>333</v></c><c r="G109" s="9" t="s"><v>161</v></c><c r="H109" s="9" t="s"><v>70</v></c><c r="I109" s="9" t="s"><v>1248</v></c><c r="J109" s="9" t="s"><v>485</v></c><c r="K109" s="9"/><c r="L109" s="9"/></row><row r="110" spans="1:12" s="10" customFormat="1" ht="12"><c r="A110" s="16" t="str"><f t="shared" si="1"/><v>Eolico</v></c><c r="B110" s="9" t="s"><v>72</v></c><c r="C110" s="9" t="s"><v>73</v></c><c r="D110" s="9" t="s"><v>1034</v></c><c r="E110" s="9" t="s"><v>1593</v></c><c r="F110" s="9" t="s"><v>334</v></c><c r="G110" s="9" t="s"><v>162</v></c><c r="H110" s="9" t="s"><v>208</v></c><c r="I110" s="9" t="s"><v>1249</v></c><c r="J110" s="9" t="s"><v>270</v></c><c r="K110" s="9"/><c r="L110" s="9"/></row><row r="111" spans="1:12" s="10" customFormat="1" ht="12"><c r="A111" s="16" t="str"><f t="shared" si="1"/><v>Solare</v></c><c r="B111" s="9" t="s"><v>74</v></c><c r="C111" s="9" t="s"><v>74</v></c><c r="D111" s="9" t="s"><v>74</v></c><c r="E111" s="9" t="s"><v>1594</v></c><c r="F111" s="9" t="s"><v>335</v></c><c r="G111" s="9" t="s"><v>163</v></c><c r="H111" s="9" t="s"><v>486</v></c><c r="I111" s="9" t="s"><v>1250</v></c><c r="J111" s="9" t="s"><v>271</v></c><c r="K111" s="9"/><c r="L111" s="9"/></row><row r="112" spans="1:12" s="10" customFormat="1" ht="12"><c r="A112" s="16" t="str"><f t="shared" si="1"/><v>Geotermico</v></c><c r="B112" s="9" t="s"><v>75</v></c><c r="C112" s="9" t="s"><v>76</v></c><c r="D112" s="9" t="s"><v>76</v></c><c r="E112" s="9" t="s"><v>1595</v></c><c r="F112" s="9" t="s"><v>336</v></c><c r="G112" s="9" t="s"><v>164</v></c><c r="H112" s="9" t="s"><v>209</v></c><c r="I112" s="9" t="s"><v>1251</v></c><c r="J112" s="9" t="s"><v>487</v></c><c r="K112" s="9"/><c r="L112" s="9"/></row><row r="113" spans="1:12" s="10" customFormat="1" ht="12"><c r="A113" s="16" t="str"><f t="shared" si="1"/><v>Oceanico</v></c><c r="B113" s="9" t="s"><v>77</v></c><c r="C113" s="9" t="s"><v>78</v></c><c r="D113" s="9" t="s"><v>1035</v></c><c r="E113" s="9" t="s"><v>1596</v></c><c r="F113" s="9" t="s"><v>337</v></c><c r="G113" s="9" t="s"><v>488</v></c><c r="H113" s="9" t="s"><v>489</v></c><c r="I113" s="9" t="s"><v>1252</v></c><c r="J113" s="9" t="s"><v>490</v></c><c r="K113" s="9"/><c r="L113" s="9"/></row><row r="114" spans="1:12" s="10" customFormat="1" ht="12"><c r="A114" s="16" t="str"><f t="shared" si="1"/><v>Biomassa</v></c><c r="B114" s="9" t="s"><v>79</v></c><c r="C114" s="9" t="s"><v>80</v></c><c r="D114" s="9" t="s"><v>1036</v></c><c r="E114" s="9" t="s"><v>210</v></c><c r="F114" s="9" t="s"><v>338</v></c><c r="G114" s="9" t="s"><v>80</v></c><c r="H114" s="9" t="s"><v>210</v></c><c r="I114" s="9" t="s"><v>80</v></c><c r="J114" s="9" t="s"><v>79</v></c><c r="K114" s="9"/><c r="L114" s="9"/></row><row r="115" spans="1:12" s="10" customFormat="1" ht="12"><c r="A115" s="16" t="str"><f t="shared" si="1"/><v>Rifiuti urbani</v></c><c r="B115" s="9" t="s"><v>81</v></c><c r="C115" s="9" t="s"><v>82</v></c><c r="D115" s="9" t="s"><v>1037</v></c><c r="E115" s="9" t="s"><v>1597</v></c><c r="F115" s="9" t="s"><v>339</v></c><c r="G115" s="9" t="s"><v>491</v></c><c r="H115" s="9" t="s"><v>211</v></c><c r="I115" s="9" t="s"><v>1253</v></c><c r="J115" s="9" t="s"><v>492</v></c><c r="K115" s="9"/><c r="L115" s="9"/></row><row r="116" spans="1:12" s="10" customFormat="1" ht="12"><c r="A116" s="16" t="str"><f t="shared" si="1"/><v>Recupero di energia</v></c><c r="B116" s="9" t="s"><v>493</v></c><c r="C116" s="9" t="s"><v>494</v></c><c r="D116" s="9" t="s"><v>1038</v></c><c r="E116" s="9" t="s"><v>1598</v></c><c r="F116" s="9" t="s"><v>495</v></c><c r="G116" s="9" t="s"><v>496</v></c><c r="H116" s="9" t="s"><v>497</v></c><c r="I116" s="9" t="s"><v>1254</v></c><c r="J116" s="9" t="s"><v>498</v></c><c r="K116" s="9"/><c r="L116" s="9"/></row><row r="117" spans="1:12" s="10" customFormat="1" ht="12"><c r="A117" s="16" t="str"><f t="shared" si="1"/><v>Totale parziale</v></c><c r="B117" s="208" t="s"><v>410</v></c><c r="C117" s="208" t="s"><v>410</v></c><c r="D117" s="208" t="s"><v>1039</v></c><c r="E117" s="208" t="s"><v>1599</v></c><c r="F117" s="208" t="s"><v>417</v></c><c r="G117" s="208" t="s"><v>418</v></c><c r="H117" s="208" t="s"><v>419</v></c><c r="I117" s="208" t="s"><v>1255</v></c><c r="J117" s="208" t="s"><v>420</v></c><c r="K117" s="208"/><c r="L117" s="208"/></row><row r="118" spans="1:12" s="10" customFormat="1" ht="12"><c r="A118" s="16" t="str"><f t="shared" si="1"/><v>TOTALE PER IL MERCATO INTERNO</v></c><c r="B118" s="208" t="s"><v>702</v></c><c r="C118" s="208" t="s"><v>701</v></c><c r="D118" s="208" t="s"><v>1040</v></c><c r="E118" s="208" t="s"><v>1600</v></c><c r="F118" s="208" t="s"><v>700</v></c><c r="G118" s="208" t="s"><v>1388</v></c><c r="H118" s="208" t="s"><v>699</v></c><c r="I118" s="208" t="s"><v>1256</v></c><c r="J118" s="208" t="s"><v>698</v></c><c r="K118" s="208"/><c r="L118" s="208"/></row><row r="119" spans="1:12" s="10" customFormat="1" ht="12"><c r="A119" s="16" t="str"><f t="shared" si="1"/><v>TOTALE</v></c><c r="B119" s="208" t="s"><v>83</v></c><c r="C119" s="208" t="s"><v>83</v></c><c r="D119" s="208" t="s"><v>1041</v></c><c r="E119" s="208" t="s"><v>83</v></c><c r="F119" s="208" t="s"><v>355</v></c><c r="G119" s="208" t="s"><v>83</v></c><c r="H119" s="208" t="s"><v>83</v></c><c r="I119" s="208" t="s"><v>1257</v></c><c r="J119" s="208" t="s"><v>289</v></c><c r="K119" s="208"/><c r="L119" s="208"/></row><row r="120" spans="1:12" s="10" customFormat="1" ht="24"><c r="A120" s="16" t="str"><f t="shared" si="1"/><v>PRODUZIONE ENERGIA SECONDARIA E FLUSSI DI ENERGIA</v></c><c r="B120" s="208" t="s"><v>84</v></c><c r="C120" s="208" t="s"><v>85</v></c><c r="D120" s="208" t="s"><v>1042</v></c><c r="E120" s="208" t="s"><v>1601</v></c><c r="F120" s="208" t="s"><v>697</v></c><c r="G120" s="208" t="s"><v>160</v></c><c r="H120" s="208" t="s"><v>696</v></c><c r="I120" s="208" t="s"><v>1258</v></c><c r="J120" s="208" t="s"><v>695</v></c><c r="K120" s="208"/><c r="L120" s="208"/></row><row r="121" spans="1:12" s="10" customFormat="1" ht="12"><c r="A121" s="16" t="str"><f t="shared" si="1"/><v>SETTORE DI PRODUZIONE</v></c><c r="B121" s="208" t="s"><v>694</v></c><c r="C121" s="208" t="s"><v>693</v></c><c r="D121" s="208" t="s"><v>1043</v></c><c r="E121" s="208" t="s"><v>1602</v></c><c r="F121" s="208" t="s"><v>692</v></c><c r="G121" s="208" t="s"><v>691</v></c><c r="H121" s="208" t="s"><v>690</v></c><c r="I121" s="208" t="s"><v>1259</v></c><c r="J121" s="208" t="s"><v>689</v></c><c r="K121" s="208"/><c r="L121" s="208"/></row><row r="122" spans="1:12" s="10" customFormat="1" ht="12"><c r="A122" s="16" t="str"><f t="shared" si="1"/><v>FONTI ENERGETICHE</v></c><c r="B122" s="208" t="s"><v>688</v></c><c r="C122" s="208" t="s"><v>687</v></c><c r="D122" s="208" t="s"><v>1044</v></c><c r="E122" s="208" t="s"><v>1603</v></c><c r="F122" s="208" t="s"><v>686</v></c><c r="G122" s="208" t="s"><v>685</v></c><c r="H122" s="208" t="s"><v>684</v></c><c r="I122" s="208" t="s"><v>1260</v></c><c r="J122" s="208" t="s"><v>683</v></c><c r="K122" s="208"/><c r="L122" s="208"/></row><row r="123" spans="1:12" s="10" customFormat="1" ht="12"><c r="A123" s="16" t="str"><f t="shared" si="1"/><v>Produzione di energia</v></c><c r="B123" s="208" t="s"><v>682</v></c><c r="C123" s="208" t="s"><v>681</v></c><c r="D123" s="208" t="s"><v>1045</v></c><c r="E123" s="208" t="s"><v>1604</v></c><c r="F123" s="208" t="s"><v>680</v></c><c r="G123" s="208" t="s"><v>679</v></c><c r="H123" s="208" t="s"><v>678</v></c><c r="I123" s="208" t="s"><v>1261</v></c><c r="J123" s="208" t="s"><v>677</v></c><c r="K123" s="208"/><c r="L123" s="208"/></row><row r="124" spans="1:12" s="10" customFormat="1" ht="12"><c r="A124" s="16" t="str"><f t="shared" si="1"/><v>Elettricità</v></c><c r="B124" s="208" t="s"><v>676</v></c><c r="C124" s="208" t="s"><v>675</v></c><c r="D124" s="208" t="s"><v>1046</v></c><c r="E124" s="208" t="s"><v>1605</v></c><c r="F124" s="208" t="s"><v>674</v></c><c r="G124" s="208" t="s"><v>673</v></c><c r="H124" s="208" t="s"><v>673</v></c><c r="I124" s="208" t="s"><v>1262</v></c><c r="J124" s="208" t="s"><v>672</v></c><c r="K124" s="208"/><c r="L124" s="208"/></row><row r="125" spans="1:12" s="10" customFormat="1" ht="12"><c r="A125" s="16" t="str"><f t="shared" si="1"/><v>Caldo</v></c><c r="B125" s="208" t="s"><v>671</v></c><c r="C125" s="208" t="s"><v>670</v></c><c r="D125" s="208" t="s"><v>670</v></c><c r="E125" s="208" t="s"><v>1606</v></c><c r="F125" s="208" t="s"><v>669</v></c><c r="G125" s="208" t="s"><v>668</v></c><c r="H125" s="208" t="s"><v>667</v></c><c r="I125" s="208" t="s"><v>1263</v></c><c r="J125" s="208" t="s"><v>666</v></c><c r="K125" s="208"/><c r="L125" s="208"/></row><row r="126" spans="1:12" s="10" customFormat="1" ht="12"><c r="A126" s="16" t="str"><f t="shared" si="1"/><v>Freddo</v></c><c r="B126" s="208" t="s"><v>665</v></c><c r="C126" s="208" t="s"><v>664</v></c><c r="D126" s="208" t="s"><v>1047</v></c><c r="E126" s="208" t="s"><v>1607</v></c><c r="F126" s="208" t="s"><v>663</v></c><c r="G126" s="208" t="s"><v>445</v></c><c r="H126" s="208" t="s"><v>662</v></c><c r="I126" s="208" t="s"><v>1264</v></c><c r="J126" s="208" t="s"><v>661</v></c><c r="K126" s="208"/><c r="L126" s="208"/></row><row r="127" spans="1:12" s="10" customFormat="1" ht="36"><c r="A127" s="16" t="str"><f t="shared" si="1"/><v>ENERGIA PRIMARIA CONVERTITA IN ENERGIA SECONDARIA (consumo di energia primaria)</v></c><c r="B127" s="208" t="s"><v>660</v></c><c r="C127" s="208" t="s"><v>659</v></c><c r="D127" s="208" t="s"><v>1048</v></c><c r="E127" s="208" t="s"><v>1608</v></c><c r="F127" s="208" t="s"><v>658</v></c><c r="G127" s="208" t="s"><v>657</v></c><c r="H127" s="208" t="s"><v>656</v></c><c r="I127" s="208" t="s"><v>1265</v></c><c r="J127" s="208" t="s"><v>655</v></c><c r="K127" s="208"/><c r="L127" s="208"/></row><row r="128" spans="1:12" s="10" customFormat="1" ht="24"><c r="A128" s="16" t="str"><f t="shared" si="1"/><v>Perdite nella conversione da energia primaria a energia secondaria</v></c><c r="B128" s="208" t="s"><v>654</v></c><c r="C128" s="208" t="s"><v>653</v></c><c r="D128" s="208" t="s"><v>1049</v></c><c r="E128" s="208" t="s"><v>1609</v></c><c r="F128" s="208" t="s"><v>652</v></c><c r="G128" s="208" t="s"><v>651</v></c><c r="H128" s="208" t="s"><v>650</v></c><c r="I128" s="208" t="s"><v>1266</v></c><c r="J128" s="208" t="s"><v>649</v></c><c r="K128" s="208"/><c r="L128" s="208"/></row><row r="129" spans="1:12" s="10" customFormat="1" ht="12"><c r="A129" s="16" t="str"><f t="shared" si="1"/><v>EFFICIENZA CONVERSIONE ENERGETICA</v></c><c r="B129" s="208" t="s"><v>648</v></c><c r="C129" s="208" t="s"><v>647</v></c><c r="D129" s="208" t="s"><v>1050</v></c><c r="E129" s="208" t="s"><v>1610</v></c><c r="F129" s="208" t="s"><v>646</v></c><c r="G129" s="208" t="s"><v>645</v></c><c r="H129" s="208" t="s"><v>644</v></c><c r="I129" s="208" t="s"><v>1267</v></c><c r="J129" s="208" t="s"><v>643</v></c><c r="K129" s="208"/><c r="L129" s="208"/></row><row r="130" spans="1:12" s="10" customFormat="1" ht="12"><c r="A130" s="16" t="str"><f t="shared" si="1"/><v>FLUSSI ENERGETICI</v></c><c r="B130" s="208" t="s"><v>642</v></c><c r="C130" s="208" t="s"><v>641</v></c><c r="D130" s="208" t="s"><v>1051</v></c><c r="E130" s="208" t="s"><v>1611</v></c><c r="F130" s="208" t="s"><v>640</v></c><c r="G130" s="208" t="s"><v>639</v></c><c r="H130" s="208" t="s"><v>638</v></c><c r="I130" s="208" t="s"><v>1268</v></c><c r="J130" s="208" t="s"><v>637</v></c><c r="K130" s="208"/><c r="L130" s="208"/></row><row r="131" spans="1:12" s="10" customFormat="1" ht="12"><c r="A131" s="16" t="str"><f t="shared" si="1"/><v>Archiviazione</v></c><c r="B131" s="208" t="s"><v>86</v></c><c r="C131" s="208" t="s"><v>87</v></c><c r="D131" s="208" t="s"><v>1052</v></c><c r="E131" s="208" t="s"><v>1612</v></c><c r="F131" s="208" t="s"><v>340</v></c><c r="G131" s="208" t="s"><v>166</v></c><c r="H131" s="208" t="s"><v>636</v></c><c r="I131" s="208" t="s"><v>1269</v></c><c r="J131" s="208" t="s"><v>635</v></c><c r="K131" s="208"/><c r="L131" s="208"/></row><row r="132" spans="1:12" s="10" customFormat="1" ht="12"><c r="A132" s="16" t="str"><f t="shared" si="1"/><v>Dati in ingresso archiviazione</v></c><c r="B132" s="208" t="s"><v>634</v></c><c r="C132" s="208" t="s"><v>633</v></c><c r="D132" s="208" t="s"><v>1053</v></c><c r="E132" s="208" t="s"><v>1613</v></c><c r="F132" s="208" t="s"><v>632</v></c><c r="G132" s="208" t="s"><v>1389</v></c><c r="H132" s="208" t="s"><v>631</v></c><c r="I132" s="208" t="s"><v>1270</v></c><c r="J132" s="208" t="s"><v>630</v></c><c r="K132" s="208"/><c r="L132" s="208"/></row><row r="133" spans="1:12" s="10" customFormat="1" ht="12"><c r="A133" s="16" t="str"><f t="shared" si="1"/><v>Dati in uscita archivizione</v></c><c r="B133" s="208" t="s"><v>629</v></c><c r="C133" s="208" t="s"><v>628</v></c><c r="D133" s="208" t="s"><v>1054</v></c><c r="E133" s="208" t="s"><v>1614</v></c><c r="F133" s="208" t="s"><v>627</v></c><c r="G133" s="208" t="s"><v>1390</v></c><c r="H133" s="208" t="s"><v>626</v></c><c r="I133" s="208" t="s"><v>1271</v></c><c r="J133" s="208" t="s"><v>625</v></c><c r="K133" s="208"/><c r="L133" s="208"/></row><row r="134" spans="1:12" s="10" customFormat="1" ht="12"><c r="A134" s="16" t="str"><f t="shared" si="1"/><v>Connessione esterna</v></c><c r="B134" s="208" t="s"><v>88</v></c><c r="C134" s="208" t="s"><v>89</v></c><c r="D134" s="208" t="s"><v>1055</v></c><c r="E134" s="208" t="s"><v>1615</v></c><c r="F134" s="208" t="s"><v>624</v></c><c r="G134" s="208" t="s"><v>623</v></c><c r="H134" s="208" t="s"><v>212</v></c><c r="I134" s="208" t="s"><v>1272</v></c><c r="J134" s="208" t="s"><v>622</v></c><c r="K134" s="208"/><c r="L134" s="208"/></row><row r="135" spans="1:12" s="10" customFormat="1" ht="12"><c r="A135" s="16" t="str"><f t="shared" si="1"/><v>Importazione nell'isola</v></c><c r="B135" s="208" t="s"><v>621</v></c><c r="C135" s="208" t="s"><v>620</v></c><c r="D135" s="208" t="s"><v>1056</v></c><c r="E135" s="208" t="s"><v>1616</v></c><c r="F135" s="208" t="s"><v>619</v></c><c r="G135" s="208" t="s"><v>618</v></c><c r="H135" s="208" t="s"><v>617</v></c><c r="I135" s="208" t="s"><v>1273</v></c><c r="J135" s="208" t="s"><v>616</v></c><c r="K135" s="208"/><c r="L135" s="208"/></row><row r="136" spans="1:12" s="10" customFormat="1" ht="12"><c r="A136" s="16" t="str"><f t="shared" si="1"/><v>Esportazione dall'isola</v></c><c r="B136" s="208" t="s"><v>615</v></c><c r="C136" s="208" t="s"><v>614</v></c><c r="D136" s="208" t="s"><v>1057</v></c><c r="E136" s="208" t="s"><v>1617</v></c><c r="F136" s="208" t="s"><v>613</v></c><c r="G136" s="208" t="s"><v>612</v></c><c r="H136" s="208" t="s"><v>611</v></c><c r="I136" s="208" t="s"><v>1274</v></c><c r="J136" s="208" t="s"><v>610</v></c><c r="K136" s="208"/><c r="L136" s="208"/></row><row r="137" spans="1:12" s="10" customFormat="1" ht="12"><c r="A137" s="16" t="str"><f t="shared" ref="A137:A200" si="2">IF($A$6=$B$6,B137,"")&amp;IF($A$6=$C$6,C137,"")&amp;IF($A$6=$D$6,D137,"")&amp;IF($A$6=$E$6,E137,"")&amp;IF($A$6=$F$6,F137,"")&amp;IF($A$6=$G$6,G137,"")&amp;IF($A$6=$H$6,H137,"")&amp;IF($A$6=$I$6,I137,"")&amp;IF($A$6=$J$6,J137,"")&amp;IF($A$6=$K$6,K137,"")&amp;IF($A$6=$L$6,L137,"")</f><v>Riesportazione e consumo esterno</v></c><c r="B137" s="208" t="s"><v>609</v></c><c r="C137" s="208" t="s"><v>608</v></c><c r="D137" s="208" t="s"><v>1058</v></c><c r="E137" s="208" t="s"><v>1618</v></c><c r="F137" s="208" t="s"><v>607</v></c><c r="G137" s="208" t="s"><v>606</v></c><c r="H137" s="208" t="s"><v>605</v></c><c r="I137" s="208" t="s"><v>1275</v></c><c r="J137" s="208" t="s"><v>604</v></c><c r="K137" s="208"/><c r="L137" s="208"/></row><row r="138" spans="1:12" s="10" customFormat="1" ht="24"><c r="A138" s="16" t="str"><f t="shared" si="2"/><v>Perdite nella distribuzione e autoconsumo</v></c><c r="B138" s="208" t="s"><v>90</v></c><c r="C138" s="208" t="s"><v>91</v></c><c r="D138" s="208" t="s"><v>1059</v></c><c r="E138" s="208" t="s"><v>1619</v></c><c r="F138" s="208" t="s"><v>603</v></c><c r="G138" s="208" t="s"><v>602</v></c><c r="H138" s="208" t="s"><v>601</v></c><c r="I138" s="208" t="s"><v>1276</v></c><c r="J138" s="208" t="s"><v>600</v></c><c r="K138" s="208"/><c r="L138" s="208"/></row><row r="139" spans="1:12" s="10" customFormat="1" ht="12"><c r="A139" s="16" t="str"><f t="shared" si="2"/><v>CONVERSIONE ENERGIA SECONDARIA</v></c><c r="B139" s="208" t="s"><v>599</v></c><c r="C139" s="208" t="s"><v>598</v></c><c r="D139" s="208" t="s"><v>1060</v></c><c r="E139" s="208" t="s"><v>1620</v></c><c r="F139" s="208" t="s"><v>597</v></c><c r="G139" s="208" t="s"><v>596</v></c><c r="H139" s="208" t="s"><v>595</v></c><c r="I139" s="208" t="s"><v>1277</v></c><c r="J139" s="208" t="s"><v>594</v></c><c r="K139" s="208"/><c r="L139" s="208"/></row><row r="140" spans="1:12" s="10" customFormat="1" ht="12"><c r="A140" s="16" t="str"><f t="shared" si="2"/><v>Conversione dell'elettricità in freddo</v></c><c r="B140" s="208" t="s"><v>593</v></c><c r="C140" s="208" t="s"><v>592</v></c><c r="D140" s="208" t="s"><v>1061</v></c><c r="E140" s="208" t="s"><v>1621</v></c><c r="F140" s="208" t="s"><v>591</v></c><c r="G140" s="208" t="s"><v>590</v></c><c r="H140" s="208" t="s"><v>589</v></c><c r="I140" s="208" t="s"><v>1278</v></c><c r="J140" s="208" t="s"><v>588</v></c><c r="K140" s="208"/><c r="L140" s="208"/></row><row r="141" spans="1:12" s="10" customFormat="1" ht="12"><c r="A141" s="16" t="str"><f t="shared" si="2"/><v xml:space="preserve">Conversione da calore a freddo </v></c><c r="B141" s="208" t="s"><v>587</v></c><c r="C141" s="208" t="s"><v>586</v></c><c r="D141" s="208" t="s"><v>1062</v></c><c r="E141" s="208" t="s"><v>1622</v></c><c r="F141" s="208" t="s"><v>585</v></c><c r="G141" s="208" t="s"><v>584</v></c><c r="H141" s="208" t="s"><v>583</v></c><c r="I141" s="208" t="s"><v>1279</v></c><c r="J141" s="208" t="s"><v>582</v></c><c r="K141" s="208"/><c r="L141" s="208"/></row><row r="142" spans="1:12" s="10" customFormat="1" ht="12"><c r="A142" s="16" t="str"><f t="shared" si="2"/><v>Domanda energia finale</v></c><c r="B142" s="208" t="s"><v>581</v></c><c r="C142" s="208" t="s"><v>580</v></c><c r="D142" s="208" t="s"><v>986</v></c><c r="E142" s="208" t="s"><v>1623</v></c><c r="F142" s="208" t="s"><v>579</v></c><c r="G142" s="208" t="s"><v>578</v></c><c r="H142" s="208" t="s"><v>577</v></c><c r="I142" s="208" t="s"><v>1280</v></c><c r="J142" s="208" t="s"><v>576</v></c><c r="K142" s="208"/><c r="L142" s="208"/></row><row r="143" spans="1:12" s="10" customFormat="1" ht="12"><c r="A143" s="16" t="str"><f t="shared" si="2"/><v>FONTE ENERGIA PRIMARIA</v></c><c r="B143" s="208" t="s"><v>575</v></c><c r="C143" s="208" t="s"><v>574</v></c><c r="D143" s="208" t="s"><v>1063</v></c><c r="E143" s="208" t="s"><v>1624</v></c><c r="F143" s="208" t="s"><v>573</v></c><c r="G143" s="208" t="s"><v>572</v></c><c r="H143" s="208" t="s"><v>571</v></c><c r="I143" s="208" t="s"><v>1281</v></c><c r="J143" s="208" t="s"><v>570</v></c><c r="K143" s="208"/><c r="L143" s="208"/></row><row r="144" spans="1:12" s="10" customFormat="1" ht="12"><c r="A144" s="16" t="str"><f t="shared" si="2"/><v>DOMANDA ENERGIA PRIMARIA</v></c><c r="B144" s="208" t="s"><v>569</v></c><c r="C144" s="208" t="s"><v>568</v></c><c r="D144" s="208" t="s"><v>1064</v></c><c r="E144" s="208" t="s"><v>1625</v></c><c r="F144" s="208" t="s"><v>567</v></c><c r="G144" s="208" t="s"><v>566</v></c><c r="H144" s="208" t="s"><v>565</v></c><c r="I144" s="208" t="s"><v>1282</v></c><c r="J144" s="208" t="s"><v>564</v></c><c r="K144" s="208"/><c r="L144" s="208"/></row><row r="145" spans="1:12" s="10" customFormat="1" ht="12"><c r="A145" s="16" t="str"><f t="shared" si="2"/><v>Elettricità importata (cavo)</v></c><c r="B145" s="208" t="s"><v>563</v></c><c r="C145" s="208" t="s"><v>562</v></c><c r="D145" s="208" t="s"><v>1065</v></c><c r="E145" s="208" t="s"><v>1626</v></c><c r="F145" s="208" t="s"><v>561</v></c><c r="G145" s="208" t="s"><v>560</v></c><c r="H145" s="208" t="s"><v>559</v></c><c r="I145" s="208" t="s"><v>1283</v></c><c r="J145" s="208" t="s"><v>558</v></c><c r="K145" s="208"/><c r="L145" s="208"/></row><row r="146" spans="1:12" s="10" customFormat="1" ht="12"><c r="A146" s="16" t="str"><f t="shared" si="2"/><v>Elettricità esportata (cavo)</v></c><c r="B146" s="208" t="s"><v>557</v></c><c r="C146" s="208" t="s"><v>556</v></c><c r="D146" s="208" t="s"><v>1066</v></c><c r="E146" s="208" t="s"><v>1627</v></c><c r="F146" s="208" t="s"><v>555</v></c><c r="G146" s="208" t="s"><v>554</v></c><c r="H146" s="208" t="s"><v>553</v></c><c r="I146" s="208" t="s"><v>1284</v></c><c r="J146" s="208" t="s"><v>552</v></c><c r="K146" s="208"/><c r="L146" s="208"/></row><row r="147" spans="1:12" s="10" customFormat="1" ht="13.5"><c r="A147" s="16" t="str"><f t="shared" si="2"/><v>EMISSIONI DI CO2</v></c><c r="B147" s="208" t="s"><v>551</v></c><c r="C147" s="208" t="s"><v>550</v></c><c r="D147" s="208" t="s"><v>1067</v></c><c r="E147" s="208" t="s"><v>1628</v></c><c r="F147" s="208" t="s"><v>549</v></c><c r="G147" s="208" t="s"><v>1391</v></c><c r="H147" s="208" t="s"><v>548</v></c><c r="I147" s="208" t="s"><v>1285</v></c><c r="J147" s="208" t="s"><v>547</v></c><c r="K147" s="208"/><c r="L147" s="208"/></row><row r="148" spans="1:12" s="10" customFormat="1" ht="13.5"><c r="A148" s="16" t="str"><f t="shared" si="2"/><v>EMISSIONI DI CO2 DA PRODUZIONE</v></c><c r="B148" s="208" t="s"><v>546</v></c><c r="C148" s="208" t="s"><v>545</v></c><c r="D148" s="208" t="s"><v>1068</v></c><c r="E148" s="208" t="s"><v>1629</v></c><c r="F148" s="208" t="s"><v>544</v></c><c r="G148" s="208" t="s"><v>1392</v></c><c r="H148" s="208" t="s"><v>543</v></c><c r="I148" s="208" t="s"><v>1286</v></c><c r="J148" s="208" t="s"><v>542</v></c><c r="K148" s="208"/><c r="L148" s="208"/></row><row r="149" spans="1:12" s="10" customFormat="1" ht="13.5"><c r="A149" s="16" t="str"><f t="shared" si="2"/><v>EMISSIONI DI CO2 DA USO FINALE</v></c><c r="B149" s="208" t="s"><v>541</v></c><c r="C149" s="208" t="s"><v>540</v></c><c r="D149" s="208" t="s"><v>1069</v></c><c r="E149" s="208" t="s"><v>1630</v></c><c r="F149" s="208" t="s"><v>539</v></c><c r="G149" s="208" t="s"><v>1393</v></c><c r="H149" s="208" t="s"><v>538</v></c><c r="I149" s="208" t="s"><v>1287</v></c><c r="J149" s="208" t="s"><v>537</v></c><c r="K149" s="208"/><c r="L149" s="208"/></row><row r="150" spans="1:12" s="10" customFormat="1" ht="13.5"><c r="A150" s="16" t="str"><f t="shared" si="2"/><v>FATTORI EMISSIONI CO2</v></c><c r="B150" s="208" t="s"><v>536</v></c><c r="C150" s="208" t="s"><v>535</v></c><c r="D150" s="208" t="s"><v>1070</v></c><c r="E150" s="208" t="s"><v>1631</v></c><c r="F150" s="208" t="s"><v>534</v></c><c r="G150" s="208" t="s"><v>1394</v></c><c r="H150" s="208" t="s"><v>533</v></c><c r="I150" s="208" t="s"><v>1288</v></c><c r="J150" s="208" t="s"><v>532</v></c><c r="K150" s="208"/><c r="L150" s="208"/></row><row r="151" spans="1:12" s="10" customFormat="1" ht="48"><c r="A151" s="16" t="str"><f t="shared" si="2"/><v>Emissioni di CO2 da impianti ETS inclusi nei calcoli per l'uso finale di energia</v></c><c r="B151" s="208" t="s"><v>531</v></c><c r="C151" s="208" t="s"><v>530</v></c><c r="D151" s="208" t="s"><v>1071</v></c><c r="E151" s="208" t="s"><v>1632</v></c><c r="F151" s="208" t="s"><v>529</v></c><c r="G151" s="208" t="s"><v>1395</v></c><c r="H151" s="208" t="s"><v>528</v></c><c r="I151" s="208" t="s"><v>1289</v></c><c r="J151" s="208" t="s"><v>527</v></c><c r="K151" s="208"/><c r="L151" s="208"/></row><row r="152" spans="1:12" s="10" customFormat="1" ht="48"><c r="A152" s="16" t="str"><f t="shared" si="2"/><v>Emissioni di CO2 da impianti ETS inclusi nei calcoli per la produzione di energia secondaria</v></c><c r="B152" s="208" t="s"><v>526</v></c><c r="C152" s="208" t="s"><v>525</v></c><c r="D152" s="208" t="s"><v>1072</v></c><c r="E152" s="208" t="s"><v>1633</v></c><c r="F152" s="208" t="s"><v>524</v></c><c r="G152" s="208" t="s"><v>1396</v></c><c r="H152" s="208" t="s"><v>523</v></c><c r="I152" s="208" t="s"><v>1290</v></c><c r="J152" s="208" t="s"><v>522</v></c><c r="K152" s="208"/><c r="L152" s="208"/></row><row r="153" spans="1:12" s="10" customFormat="1" ht="24"><c r="A153" s="16" t="str"><f t="shared" si="2"/><v>Riduzione delle emissioni di CO2 per anno di riferimento</v></c><c r="B153" s="208" t="s"><v>834</v></c><c r="C153" s="208" t="s"><v>835</v></c><c r="D153" s="208" t="s"><v>1073</v></c><c r="E153" s="208" t="s"><v>1634</v></c><c r="F153" s="208" t="s"><v>933</v></c><c r="G153" s="208" t="s"><v>1397</v></c><c r="H153" s="208" t="s"><v>1146</v></c><c r="I153" s="208" t="s"><v>1291</v></c><c r="J153" s="208" t="s"><v>1450</v></c><c r="K153" s="208"/><c r="L153" s="208"/></row><row r="154" spans="1:12" s="10" customFormat="1" ht="24"><c r="A154" s="16" t="str"><f t="shared" si="2"/><v>Vai al prossimo foglio dedicato a Inventario delle emissioni nel 2020</v></c><c r="B154" s="208" t="s"><v>898</v></c><c r="C154" s="208" t="s"><v>899</v></c><c r="D154" s="208" t="s"><v>1074</v></c><c r="E154" s="208" t="s"><v>1635</v></c><c r="F154" s="208" t="s"><v>934</v></c><c r="G154" s="208" t="s"><v>1398</v></c><c r="H154" s="208" t="s"><v>1147</v></c><c r="I154" s="208" t="s"><v>1292</v></c><c r="J154" s="208" t="s"><v>1451</v></c><c r="K154" s="208"/><c r="L154" s="208"/></row><row r="155" spans="1:12" s="10" customFormat="1" ht="36"><c r="A155" s="16" t="str"><f t="shared" si="2"/><v xml:space="preserve">PIANO DI INVENTARIO EMISSIONI AL 2020 (attuazione delle azioni di energia sostenibile) </v></c><c r="B155" s="208" t="s"><v>849</v></c><c r="C155" s="208" t="s"><v>850</v></c><c r="D155" s="208" t="s"><v>1075</v></c><c r="E155" s="208" t="s"><v>1636</v></c><c r="F155" s="208" t="s"><v>935</v></c><c r="G155" s="208" t="s"><v>1399</v></c><c r="H155" s="208" t="s"><v>1148</v></c><c r="I155" s="208" t="s"><v>1293</v></c><c r="J155" s="208" t="s"><v>1452</v></c><c r="K155" s="208"/><c r="L155" s="208"/></row><row r="156" spans="1:12" s="10" customFormat="1" ht="24"><c r="A156" s="16" t="str"><f t="shared" si="2"/><v>Vai al prossimo fogliodedicato al Piano di Azione per l'Energia Sostenibile Insulare</v></c><c r="B156" s="208" t="s"><v>900</v></c><c r="C156" s="208" t="s"><v>901</v></c><c r="D156" s="208" t="s"><v>1076</v></c><c r="E156" s="208" t="s"><v>1637</v></c><c r="F156" s="208" t="s"><v>936</v></c><c r="G156" s="208" t="s"><v>1400</v></c><c r="H156" s="208" t="s"><v>1149</v></c><c r="I156" s="208" t="s"><v>1294</v></c><c r="J156" s="208" t="s"><v>1453</v></c><c r="K156" s="208"/><c r="L156" s="208"/></row><row r="157" spans="1:12" s="10" customFormat="1" ht="24"><c r="A157" s="16" t="str"><f t="shared" si="2"/><v>TITOLO DEL PIANO DI AZIONE PER L'ENERGIA SOSTENIBILE INSULARE</v></c><c r="B157" s="208" t="s"><v>837</v></c><c r="C157" s="208" t="s"><v>838</v></c><c r="D157" s="208" t="s"><v>1077</v></c><c r="E157" s="208" t="s"><v>1638</v></c><c r="F157" s="208" t="s"><v>937</v></c><c r="G157" s="208" t="s"><v>1401</v></c><c r="H157" s="208" t="s"><v>1150</v></c><c r="I157" s="208" t="s"><v>1295</v></c><c r="J157" s="208" t="s"><v>839</v></c><c r="K157" s="208"/><c r="L157" s="208"/></row><row r="158" spans="1:12" s="10" customFormat="1" ht="12"><c r="A158" s="16" t="str"><f t="shared" si="2"/><v>Data dell'approvazione formale</v></c><c r="B158" s="208" t="s"><v>2</v></c><c r="C158" s="208" t="s"><v>117</v></c><c r="D158" s="208" t="s"><v>1078</v></c><c r="E158" s="208" t="s"><v>1639</v></c><c r="F158" s="208" t="s"><v>296</v></c><c r="G158" s="208" t="s"><v>1402</v></c><c r="H158" s="208" t="s"><v>176</v></c><c r="I158" s="208" t="s"><v>1296</v></c><c r="J158" s="208" t="s"><v>233</v></c><c r="K158" s="208"/><c r="L158" s="208"/></row><row r="159" spans="1:12" s="10" customFormat="1" ht="12"><c r="A159" s="16" t="str"><f t="shared" si="2"/><v>Autorità che approva il piano</v></c><c r="B159" s="208" t="s"><v>3</v></c><c r="C159" s="208" t="s"><v>118</v></c><c r="D159" s="208" t="s"><v>1079</v></c><c r="E159" s="208" t="s"><v>1640</v></c><c r="F159" s="208" t="s"><v>297</v></c><c r="G159" s="208" t="s"><v>1403</v></c><c r="H159" s="208" t="s"><v>177</v></c><c r="I159" s="208" t="s"><v>1297</v></c><c r="J159" s="208" t="s"><v>234</v></c><c r="K159" s="208"/><c r="L159" s="208"/></row><row r="160" spans="1:12" s="10" customFormat="1" ht="24"><c r="A160" s="16" t="str"><f t="shared" si="2"/><v>ELEMENTI CHIAVE DEL PIANO DI AZIONE PER L'ENERGIA SOSTENIBILE</v></c><c r="B160" s="208" t="s"><v>840</v></c><c r="C160" s="208" t="s"><v>841</v></c><c r="D160" s="208" t="s"><v>1080</v></c><c r="E160" s="208" t="s"><v>1641</v></c><c r="F160" s="208" t="s"><v>938</v></c><c r="G160" s="208" t="s"><v>1404</v></c><c r="H160" s="208" t="s"><v>1151</v></c><c r="I160" s="208" t="s"><v>1298</v></c><c r="J160" s="208" t="s"><v>842</v></c><c r="K160" s="208"/><c r="L160" s="208"/></row><row r="161" spans="1:12" s="10" customFormat="1" ht="12"><c r="A161" s="16" t="str"><f t="shared" si="2"/><v>SETTORI E CAMPI DI AZIONE</v></c><c r="B161" s="208" t="s"><v>102</v></c><c r="C161" s="208" t="s"><v>121</v></c><c r="D161" s="208" t="s"><v>1081</v></c><c r="E161" s="208" t="s"><v>1642</v></c><c r="F161" s="208" t="s"><v>299</v></c><c r="G161" s="208" t="s"><v>1405</v></c><c r="H161" s="208" t="s"><v>179</v></c><c r="I161" s="208" t="s"><v>1299</v></c><c r="J161" s="208" t="s"><v>236</v></c><c r="K161" s="208"/><c r="L161" s="208"/></row><row r="162" spans="1:12" s="10" customFormat="1" ht="48"><c r="A162" s="16" t="str"><f t="shared" si="2"/><v>AZIONI (una riga per azione - inserisci altre righe se necessario; escludere le azioni ETS)</v></c><c r="B162" s="208" t="s"><v>103</v></c><c r="C162" s="208" t="s"><v>122</v></c><c r="D162" s="208" t="s"><v>1082</v></c><c r="E162" s="208" t="s"><v>1643</v></c><c r="F162" s="208" t="s"><v>300</v></c><c r="G162" s="208" t="s"><v>1406</v></c><c r="H162" s="208" t="s"><v>180</v></c><c r="I162" s="208" t="s"><v>1300</v></c><c r="J162" s="208" t="s"><v>237</v></c><c r="K162" s="208"/><c r="L162" s="208"/></row><row r="163" spans="1:12" s="10" customFormat="1" ht="12"><c r="A163" s="16" t="str"><f t="shared" si="2"/><v>RESPONSABILE PER L'IMPLEMENTAZIONE</v></c><c r="B163" s="208" t="s"><v>104</v></c><c r="C163" s="208" t="s"><v>123</v></c><c r="D163" s="208" t="s"><v>1083</v></c><c r="E163" s="208" t="s"><v>1644</v></c><c r="F163" s="208" t="s"><v>301</v></c><c r="G163" s="208" t="s"><v>146</v></c><c r="H163" s="208" t="s"><v>181</v></c><c r="I163" s="208" t="s"><v>1301</v></c><c r="J163" s="208" t="s"><v>238</v></c><c r="K163" s="208"/><c r="L163" s="208"/></row><row r="164" spans="1:12" s="10" customFormat="1" ht="12"><c r="A164" s="16" t="str"><f t="shared" si="2"/><v>ATTUAZIONE PROGRAMMA</v></c><c r="B164" s="208" t="s"><v>105</v></c><c r="C164" s="208" t="s"><v>124</v></c><c r="D164" s="208" t="s"><v>1084</v></c><c r="E164" s="208" t="s"><v>1645</v></c><c r="F164" s="208" t="s"><v>302</v></c><c r="G164" s="208" t="s"><v>147</v></c><c r="H164" s="208" t="s"><v>182</v></c><c r="I164" s="208" t="s"><v>1302</v></c><c r="J164" s="208" t="s"><v>239</v></c><c r="K164" s="208"/><c r="L164" s="208"/></row><row r="165" spans="1:12" s="10" customFormat="1" ht="12"><c r="A165" s="16" t="str"><f t="shared" si="2"/><v>Anno di inizio</v></c><c r="B165" s="208" t="s"><v>93</v></c><c r="C165" s="208" t="s"><v>125</v></c><c r="D165" s="208" t="s"><v>1085</v></c><c r="E165" s="208" t="s"><v>1646</v></c><c r="F165" s="208" t="s"><v>303</v></c><c r="G165" s="208" t="s"><v>148</v></c><c r="H165" s="208" t="s"><v>183</v></c><c r="I165" s="208" t="s"><v>1303</v></c><c r="J165" s="208" t="s"><v>240</v></c><c r="K165" s="208"/><c r="L165" s="208"/></row><row r="166" spans="1:12" s="10" customFormat="1" ht="12"><c r="A166" s="16" t="str"><f t="shared" si="2"/><v>Anno di conclusione</v></c><c r="B166" s="208" t="s"><v>94</v></c><c r="C166" s="208" t="s"><v>126</v></c><c r="D166" s="208" t="s"><v>1086</v></c><c r="E166" s="208" t="s"><v>1647</v></c><c r="F166" s="208" t="s"><v>304</v></c><c r="G166" s="208" t="s"><v>149</v></c><c r="H166" s="208" t="s"><v>184</v></c><c r="I166" s="208" t="s"><v>1304</v></c><c r="J166" s="208" t="s"><v>241</v></c><c r="K166" s="208"/><c r="L166" s="208"/></row><row r="167" spans="1:12" s="10" customFormat="1" ht="24"><c r="A167" s="16" t="str"><f t="shared" si="2"/><v>COSTI STIMATI DI INVESTIMENTO [euro]</v></c><c r="B167" s="208" t="s"><v>106</v></c><c r="C167" s="208" t="s"><v>127</v></c><c r="D167" s="208" t="s"><v>1087</v></c><c r="E167" s="208" t="s"><v>1648</v></c><c r="F167" s="208" t="s"><v>305</v></c><c r="G167" s="208" t="s"><v>1343</v></c><c r="H167" s="208" t="s"><v>185</v></c><c r="I167" s="208" t="s"><v>1305</v></c><c r="J167" s="208" t="s"><v>242</v></c><c r="K167" s="208"/><c r="L167" s="208"/></row><row r="168" spans="1:12" s="10" customFormat="1" ht="24"><c r="A168" s="16" t="str"><f t="shared" si="2"/><v>RISPARMIO ENERGETICO PREVISTO [MWh/anno]</v></c><c r="B168" s="208" t="s"><v>107</v></c><c r="C168" s="208" t="s"><v>128</v></c><c r="D168" s="208" t="s"><v>1088</v></c><c r="E168" s="208" t="s"><v>1649</v></c><c r="F168" s="208" t="s"><v>306</v></c><c r="G168" s="208" t="s"><v>1407</v></c><c r="H168" s="208" t="s"><v>186</v></c><c r="I168" s="208" t="s"><v>1306</v></c><c r="J168" s="208" t="s"><v>243</v></c><c r="K168" s="208"/><c r="L168" s="208"/></row><row r="169" spans="1:12" s="10" customFormat="1" ht="24"><c r="A169" s="16" t="str"><f t="shared" si="2"/><v>INCREMENTO ATTESO DELLE ENERGIE RINNOVABILI [ MWh/anno]</v></c><c r="B169" s="208" t="s"><v>1461</v></c><c r="C169" s="208" t="s"><v>1466</v></c><c r="D169" s="208" t="s"><v>1089</v></c><c r="E169" s="208" t="s"><v>1650</v></c><c r="F169" s="208" t="s"><v>1464</v></c><c r="G169" s="208" t="s"><v>1468</v></c><c r="H169" s="208" t="s"><v>1472</v></c><c r="I169" s="208" t="s"><v>1470</v></c><c r="J169" s="208" t="s"><v>244</v></c><c r="K169" s="208"/><c r="L169" s="208"/></row><row r="170" spans="1:12" s="10" customFormat="1" ht="13.5"><c r="A170" s="16" t="str"><f t="shared" si="2"/><v xml:space="preserve">RIDUZIONE DI C02 PREVISTA  [ton/anno] </v></c><c r="B170" s="208" t="s"><v>108</v></c><c r="C170" s="208" t="s"><v>1467</v></c><c r="D170" s="208" t="s"><v>1090</v></c><c r="E170" s="208" t="s"><v>1651</v></c><c r="F170" s="208" t="s"><v>307</v></c><c r="G170" s="208" t="s"><v>1408</v></c><c r="H170" s="208" t="s"><v>1474</v></c><c r="I170" s="208" t="s"><v>1307</v></c><c r="J170" s="208" t="s"><v>245</v></c><c r="K170" s="208"/><c r="L170" s="208"/></row><row r="171" spans="1:12" s="10" customFormat="1" ht="24"><c r="A171" s="16" t="str"><f t="shared" si="2"/><v>OBIETTIVO RISPARMIO ENERGETICO ENTRO IL 2020  [MWh/anno]</v></c><c r="B171" s="208" t="s"><v>109</v></c><c r="C171" s="208" t="s"><v>129</v></c><c r="D171" s="208" t="s"><v>1091</v></c><c r="E171" s="208" t="s"><v>1652</v></c><c r="F171" s="208" t="s"><v>359</v></c><c r="G171" s="208" t="s"><v>1409</v></c><c r="H171" s="208" t="s"><v>187</v></c><c r="I171" s="208" t="s"><v>1308</v></c><c r="J171" s="208" t="s"><v>246</v></c><c r="K171" s="208"/><c r="L171" s="208"/></row><row r="172" spans="1:12" s="10" customFormat="1" ht="24"><c r="A172" s="16" t="str"><f t="shared" si="2"/><v>OBIETTIVO DI CRESCITA DELLE ENERGIA RINNOVABILI NEL 2020 [MWh/anno]</v></c><c r="B172" s="208" t="s"><v>1462</v></c><c r="C172" s="208" t="s"><v>1463</v></c><c r="D172" s="208" t="s"><v>1092</v></c><c r="E172" s="208" t="s"><v>1653</v></c><c r="F172" s="208" t="s"><v>1465</v></c><c r="G172" s="208" t="s"><v>1469</v></c><c r="H172" s="208" t="s"><v>1473</v></c><c r="I172" s="208" t="s"><v>1471</v></c><c r="J172" s="208" t="s"><v>247</v></c><c r="K172" s="208"/><c r="L172" s="208"/></row><row r="173" spans="1:12" s="10" customFormat="1" ht="25.5"><c r="A173" s="16" t="str"><f t="shared" si="2"/><v xml:space="preserve">OBIETTIVO RIDUZIONE CO2 ENTRO IL 2020 [ton/anno] </v></c><c r="B173" s="208" t="s"><v>110</v></c><c r="C173" s="208" t="s"><v>130</v></c><c r="D173" s="208" t="s"><v>1093</v></c><c r="E173" s="208" t="s"><v>1654</v></c><c r="F173" s="208" t="s"><v>358</v></c><c r="G173" s="208" t="s"><v>1410</v></c><c r="H173" s="208" t="s"><v>188</v></c><c r="I173" s="208" t="s"><v>1309</v></c><c r="J173" s="208" t="s"><v>248</v></c><c r="K173" s="208"/><c r="L173" s="208"/></row><row r="174" spans="1:12" s="10" customFormat="1" ht="24"><c r="A174" s="16" t="str"><f t="shared" si="2"/><v>PRODUZIONE ENERGETICA SECONDARIA E FLUSSI ENERGETICI</v></c><c r="B174" s="208" t="s"><v>84</v></c><c r="C174" s="208" t="s"><v>85</v></c><c r="D174" s="208" t="s"><v>1042</v></c><c r="E174" s="208" t="s"><v>1601</v></c><c r="F174" s="208" t="s"><v>329</v></c><c r="G174" s="208" t="s"><v>1411</v></c><c r="H174" s="208" t="s"><v>204</v></c><c r="I174" s="208" t="s"><v>1310</v></c><c r="J174" s="208" t="s"><v>265</v></c><c r="K174" s="208"/><c r="L174" s="208"/></row><row r="175" spans="1:12" s="10" customFormat="1" ht="12"><c r="A175" s="16" t="str"><f t="shared" si="2"/><v>Elettricità (non rinnovabile)</v></c><c r="B175" s="9" t="s"><v>96</v></c><c r="C175" s="9" t="s"><v>99</v></c><c r="D175" s="9" t="s"><v>1094</v></c><c r="E175" s="9" t="s"><v>1655</v></c><c r="F175" s="9" t="s"><v>330</v></c><c r="G175" s="9" t="s"><v>1412</v></c><c r="H175" s="9" t="s"><v>205</v></c><c r="I175" s="9" t="s"><v>1311</v></c><c r="J175" s="9" t="s"><v>266</v></c><c r="K175" s="9"/><c r="L175" s="9"/></row><row r="176" spans="1:12" s="10" customFormat="1" ht="12"><c r="A176" s="16" t="str"><f t="shared" si="2"/><v>Calore (non rinnovabile)</v></c><c r="B176" s="9" t="s"><v>97</v></c><c r="C176" s="9" t="s"><v>100</v></c><c r="D176" s="9" t="s"><v>1095</v></c><c r="E176" s="9" t="s"><v>1656</v></c><c r="F176" s="9" t="s"><v>331</v></c><c r="G176" s="9" t="s"><v>1413</v></c><c r="H176" s="9" t="s"><v>206</v></c><c r="I176" s="9" t="s"><v>1312</v></c><c r="J176" s="9" t="s"><v>267</v></c><c r="K176" s="9"/><c r="L176" s="9"/></row><row r="177" spans="1:12" s="10" customFormat="1" ht="12"><c r="A177" s="16" t="str"><f t="shared" si="2"/><v>Freddo (non rinnovabile)</v></c><c r="B177" s="9" t="s"><v>98</v></c><c r="C177" s="9" t="s"><v>101</v></c><c r="D177" s="9" t="s"><v>1096</v></c><c r="E177" s="9" t="s"><v>1657</v></c><c r="F177" s="9" t="s"><v>332</v></c><c r="G177" s="9" t="s"><v>1414</v></c><c r="H177" s="9" t="s"><v>207</v></c><c r="I177" s="9" t="s"><v>1313</v></c><c r="J177" s="9" t="s"><v>268</v></c><c r="K177" s="9"/><c r="L177" s="9"/></row><row r="178" spans="1:12" s="10" customFormat="1" ht="12"><c r="A178" s="16" t="str"><f t="shared" si="2"/><v>Idrogeno</v></c><c r="B178" s="9" t="s"><v>70</v></c><c r="C178" s="9" t="s"><v>71</v></c><c r="D178" s="9" t="s"><v>1033</v></c><c r="E178" s="9" t="s"><v>1592</v></c><c r="F178" s="9" t="s"><v>333</v></c><c r="G178" s="9" t="s"><v>161</v></c><c r="H178" s="9" t="s"><v>70</v></c><c r="I178" s="9" t="s"><v>1248</v></c><c r="J178" s="9" t="s"><v>269</v></c><c r="K178" s="9"/><c r="L178" s="9"/></row><row r="179" spans="1:12" s="10" customFormat="1" ht="12"><c r="A179" s="16" t="str"><f t="shared" si="2"/><v>Eolico</v></c><c r="B179" s="9" t="s"><v>72</v></c><c r="C179" s="9" t="s"><v>73</v></c><c r="D179" s="9" t="s"><v>1034</v></c><c r="E179" s="9" t="s"><v>1593</v></c><c r="F179" s="9" t="s"><v>334</v></c><c r="G179" s="9" t="s"><v>162</v></c><c r="H179" s="9" t="s"><v>208</v></c><c r="I179" s="9" t="s"><v>1249</v></c><c r="J179" s="9" t="s"><v>270</v></c><c r="K179" s="9"/><c r="L179" s="9"/></row><row r="180" spans="1:12" s="10" customFormat="1" ht="12"><c r="A180" s="16" t="str"><f t="shared" si="2"/><v>Solare</v></c><c r="B180" s="9" t="s"><v>74</v></c><c r="C180" s="9" t="s"><v>74</v></c><c r="D180" s="9" t="s"><v>74</v></c><c r="E180" s="9" t="s"><v>1594</v></c><c r="F180" s="9" t="s"><v>335</v></c><c r="G180" s="9" t="s"><v>163</v></c><c r="H180" s="9" t="s"><v>74</v></c><c r="I180" s="9" t="s"><v>1250</v></c><c r="J180" s="9" t="s"><v>271</v></c><c r="K180" s="9"/><c r="L180" s="9"/></row><row r="181" spans="1:12" s="10" customFormat="1" ht="12"><c r="A181" s="16" t="str"><f t="shared" si="2"/><v>Geotermico</v></c><c r="B181" s="9" t="s"><v>75</v></c><c r="C181" s="9" t="s"><v>76</v></c><c r="D181" s="9" t="s"><v>76</v></c><c r="E181" s="9" t="s"><v>1595</v></c><c r="F181" s="9" t="s"><v>336</v></c><c r="G181" s="9" t="s"><v>164</v></c><c r="H181" s="9" t="s"><v>209</v></c><c r="I181" s="9" t="s"><v>1251</v></c><c r="J181" s="9" t="s"><v>272</v></c><c r="K181" s="9"/><c r="L181" s="9"/></row><row r="182" spans="1:12" s="10" customFormat="1" ht="12"><c r="A182" s="16" t="str"><f t="shared" si="2"/><v>Oceanico</v></c><c r="B182" s="9" t="s"><v>77</v></c><c r="C182" s="9" t="s"><v>78</v></c><c r="D182" s="9" t="s"><v>1035</v></c><c r="E182" s="9" t="s"><v>1596</v></c><c r="F182" s="9" t="s"><v>337</v></c><c r="G182" s="9" t="s"><v>1415</v></c><c r="H182" s="9" t="s"><v>77</v></c><c r="I182" s="9" t="s"><v>1252</v></c><c r="J182" s="9" t="s"><v>273</v></c><c r="K182" s="9"/><c r="L182" s="9"/></row><row r="183" spans="1:12" s="10" customFormat="1" ht="12"><c r="A183" s="16" t="str"><f t="shared" si="2"/><v>Biomassa</v></c><c r="B183" s="9" t="s"><v>79</v></c><c r="C183" s="9" t="s"><v>80</v></c><c r="D183" s="9" t="s"><v>1036</v></c><c r="E183" s="9" t="s"><v>210</v></c><c r="F183" s="9" t="s"><v>338</v></c><c r="G183" s="9" t="s"><v>379</v></c><c r="H183" s="9" t="s"><v>210</v></c><c r="I183" s="9" t="s"><v>80</v></c><c r="J183" s="9" t="s"><v>79</v></c><c r="K183" s="9"/><c r="L183" s="9"/></row><row r="184" spans="1:12" s="10" customFormat="1" ht="12"><c r="A184" s="16" t="str"><f t="shared" si="2"/><v>Rifiuti urbani</v></c><c r="B184" s="9" t="s"><v>81</v></c><c r="C184" s="9" t="s"><v>82</v></c><c r="D184" s="9" t="s"><v>1097</v></c><c r="E184" s="9" t="s"><v>1597</v></c><c r="F184" s="9" t="s"><v>339</v></c><c r="G184" s="9" t="s"><v>165</v></c><c r="H184" s="9" t="s"><v>211</v></c><c r="I184" s="9" t="s"><v>1253</v></c><c r="J184" s="9" t="s"><v>274</v></c><c r="K184" s="9"/><c r="L184" s="9"/></row><row r="185" spans="1:12" s="10" customFormat="1" ht="12"><c r="A185" s="16" t="str"><f t="shared" si="2"/><v>Archiviazione</v></c><c r="B185" s="9" t="s"><v>86</v></c><c r="C185" s="9" t="s"><v>87</v></c><c r="D185" s="9" t="s"><v>1052</v></c><c r="E185" s="9" t="s"><v>1612</v></c><c r="F185" s="9" t="s"><v>340</v></c><c r="G185" s="9" t="s"><v>166</v></c><c r="H185" s="9" t="s"><v>166</v></c><c r="I185" s="9" t="s"><v>1269</v></c><c r="J185" s="9" t="s"><v>275</v></c><c r="K185" s="9"/><c r="L185" s="9"/></row><row r="186" spans="1:12" s="10" customFormat="1" ht="12"><c r="A186" s="16" t="str"><f t="shared" si="2"/><v>connessione esterna</v></c><c r="B186" s="9" t="s"><v>88</v></c><c r="C186" s="9" t="s"><v>89</v></c><c r="D186" s="9" t="s"><v>1055</v></c><c r="E186" s="9" t="s"><v>1615</v></c><c r="F186" s="9" t="s"><v>341</v></c><c r="G186" s="9" t="s"><v>167</v></c><c r="H186" s="9" t="s"><v>212</v></c><c r="I186" s="9" t="s"><v>1314</v></c><c r="J186" s="9" t="s"><v>276</v></c><c r="K186" s="9"/><c r="L186" s="9"/></row><row r="187" spans="1:12" s="10" customFormat="1" ht="24"><c r="A187" s="16" t="str"><f t="shared" si="2"/><v>Perdite nella distribuzione e autoconsumo</v></c><c r="B187" s="9" t="s"><v>90</v></c><c r="C187" s="9" t="s"><v>91</v></c><c r="D187" s="9" t="s"><v>1059</v></c><c r="E187" s="9" t="s"><v>1619</v></c><c r="F187" s="9" t="s"><v>342</v></c><c r="G187" s="9" t="s"><v>380</v></c><c r="H187" s="9" t="s"><v>213</v></c><c r="I187" s="9" t="s"><v>1276</v></c><c r="J187" s="9" t="s"><v>277</v></c><c r="K187" s="9"/><c r="L187" s="9"/></row><row r="188" spans="1:12" s="10" customFormat="1" ht="12"><c r="A188" s="16" t="str"><f t="shared" si="2"/><v>PIANIFICAZIONE DEL TERRITORIO</v></c><c r="B188" s="208" t="s"><v>111</v></c><c r="C188" s="208" t="s"><v>131</v></c><c r="D188" s="208" t="s"><v>1098</v></c><c r="E188" s="208" t="s"><v>1658</v></c><c r="F188" s="208" t="s"><v>343</v></c><c r="G188" s="208" t="s"><v>1416</v></c><c r="H188" s="208" t="s"><v>215</v></c><c r="I188" s="208" t="s"><v>1315</v></c><c r="J188" s="208" t="s"><v>278</v></c><c r="K188" s="208"/><c r="L188" s="208"/></row><row r="189" spans="1:12" s="10" customFormat="1" ht="12" customHeight="1"><c r="A189" s="16" t="str"><f t="shared" si="2"/><v>Pianificazione strategica regionale e locale</v></c><c r="B189" s="9" t="s"><v>112</v></c><c r="C189" s="9" t="s"><v>135</v></c><c r="D189" s="9" t="s"><v>1099</v></c><c r="E189" s="9" t="s"><v>1659</v></c><c r="F189" s="9" t="s"><v>344</v></c><c r="G189" s="9" t="s"><v>381</v></c><c r="H189" s="9" t="s"><v>216</v></c><c r="I189" s="9" t="s"><v>1316</v></c><c r="J189" s="9" t="s"><v>279</v></c><c r="K189" s="9"/><c r="L189" s="9"/></row><row r="190" spans="1:12" s="10" customFormat="1" ht="12"><c r="A190" s="16" t="str"><f t="shared" si="2"/><v>Pianificazione trasporti e mobilità</v></c><c r="B190" s="9" t="s"><v>113</v></c><c r="C190" s="9" t="s"><v>136</v></c><c r="D190" s="9" t="s"><v>1100</v></c><c r="E190" s="9" t="s"><v>1660</v></c><c r="F190" s="9" t="s"><v>345</v></c><c r="G190" s="9" t="s"><v>168</v></c><c r="H190" s="9" t="s"><v>217</v></c><c r="I190" s="9" t="s"><v>1317</v></c><c r="J190" s="9" t="s"><v>367</v></c><c r="K190" s="9"/><c r="L190" s="9"/></row><row r="191" spans="1:12" s="10" customFormat="1" ht="12"><c r="A191" s="16" t="str"><f t="shared" si="2"/><v>Pianificazione infrastrutture energetiche</v></c><c r="B191" s="9" t="s"><v>360</v></c><c r="C191" s="9" t="s"><v>944</v></c><c r="D191" s="9" t="s"><v>1101</v></c><c r="E191" s="9" t="s"><v>1661</v></c><c r="F191" s="9" t="s"><v>386</v></c><c r="G191" s="9" t="s"><v>1417</v></c><c r="H191" s="9" t="s"><v>1152</v></c><c r="I191" s="9" t="s"><v>1318</v></c><c r="J191" s="9" t="s"><v>368</v></c><c r="K191" s="9"/><c r="L191" s="9"/></row><row r="192" spans="1:12" s="10" customFormat="1" ht="24"><c r="A192" s="16" t="str"><f t="shared" si="2"/><v>Pianificazione delle energie rinnovabili del territorio</v></c><c r="B192" s="9" t="s"><v>361</v></c><c r="C192" s="9" t="s"><v>362</v></c><c r="D192" s="9" t="s"><v>1102</v></c><c r="E192" s="9" t="s"><v>1662</v></c><c r="F192" s="9" t="s"><v>387</v></c><c r="G192" s="9" t="s"><v>382</v></c><c r="H192" s="9" t="s"><v>1153</v></c><c r="I192" s="9" t="s"><v>1319</v></c><c r="J192" s="9" t="s"><v>369</v></c><c r="K192" s="9"/><c r="L192" s="9"/></row><row r="193" spans="1:12" s="10" customFormat="1" ht="24"><c r="A193" s="16" t="str"><f t="shared" si="2"/><v>APPALTI PUBBLICI DI PRODOTTI E SERVIZI</v></c><c r="B193" s="208" t="s"><v>114</v></c><c r="C193" s="208" t="s"><v>1475</v></c><c r="D193" s="208" t="s"><v>1103</v></c><c r="E193" s="208" t="s"><v>1663</v></c><c r="F193" s="208" t="s"><v>346</v></c><c r="G193" s="208" t="s"><v>1418</v></c><c r="H193" s="208" t="s"><v>218</v></c><c r="I193" s="208" t="s"><v>1320</v></c><c r="J193" s="208" t="s"><v>280</v></c><c r="K193" s="208"/><c r="L193" s="208"/></row><row r="194" spans="1:12" s="10" customFormat="1" ht="12"><c r="A194" s="16" t="str"><f t="shared" si="2"/><v>Requisiti/standard di efficienza energetica</v></c><c r="B194" s="9" t="s"><v>5</v></c><c r="C194" s="9" t="s"><v>137</v></c><c r="D194" s="9" t="s"><v>1104</v></c><c r="E194" s="9" t="s"><v>1664</v></c><c r="F194" s="9" t="s"><v>347</v></c><c r="G194" s="9" t="s"><v>1344</v></c><c r="H194" s="9" t="s"><v>391</v></c><c r="I194" s="9" t="s"><v>1321</v></c><c r="J194" s="9" t="s"><v>281</v></c><c r="K194" s="9"/><c r="L194" s="9"/></row><row r="195" spans="1:12" s="10" customFormat="1" ht="12"><c r="A195" s="16" t="str"><f t="shared" si="2"/><v>requisiti/standard energie rinnovabili</v></c><c r="B195" s="9" t="s"><v>6</v></c><c r="C195" s="9" t="s"><v>138</v></c><c r="D195" s="9" t="s"><v>1105</v></c><c r="E195" s="9" t="s"><v>1665</v></c><c r="F195" s="9" t="s"><v>348</v></c><c r="G195" s="9" t="s"><v>1419</v></c><c r="H195" s="9" t="s"><v>219</v></c><c r="I195" s="9" t="s"><v>1322</v></c><c r="J195" s="9" t="s"><v>282</v></c><c r="K195" s="9"/><c r="L195" s="9"/></row><row r="196" spans="1:12" s="10" customFormat="1" ht="12"><c r="A196" s="16" t="str"><f t="shared" si="2"/><v>CITTADINI E PARTI INTERESSATE</v></c><c r="B196" s="208" t="s"><v>133</v></c><c r="C196" s="208" t="s"><v>132</v></c><c r="D196" s="208" t="s"><v>1106</v></c><c r="E196" s="208" t="s"><v>1666</v></c><c r="F196" s="208" t="s"><v>349</v></c><c r="G196" s="208" t="s"><v>169</v></c><c r="H196" s="208" t="s"><v>220</v></c><c r="I196" s="208" t="s"><v>1323</v></c><c r="J196" s="208" t="s"><v>283</v></c><c r="K196" s="208"/><c r="L196" s="208"/></row><row r="197" spans="1:12" s="10" customFormat="1" ht="12"><c r="A197" s="16" t="str"><f t="shared" si="2"/><v>Servizi di consulenza</v></c><c r="B197" s="9" t="s"><v>7</v></c><c r="C197" s="9" t="s"><v>139</v></c><c r="D197" s="9" t="s"><v>1107</v></c><c r="E197" s="9" t="s"><v>1667</v></c><c r="F197" s="9" t="s"><v>350</v></c><c r="G197" s="9" t="s"><v>170</v></c><c r="H197" s="9" t="s"><v>221</v></c><c r="I197" s="9" t="s"><v>1324</v></c><c r="J197" s="9" t="s"><v>284</v></c><c r="K197" s="9"/><c r="L197" s="9"/></row><row r="198" spans="1:12" s="10" customFormat="1" ht="12"><c r="A198" s="16" t="str"><f t="shared" si="2"/><v>Sovvenzioni e sostegni finanziari</v></c><c r="B198" s="9" t="s"><v>8</v></c><c r="C198" s="9" t="s"><v>1476</v></c><c r="D198" s="9" t="s"><v>1108</v></c><c r="E198" s="9" t="s"><v>1668</v></c><c r="F198" s="9" t="s"><v>351</v></c><c r="G198" s="9" t="s"><v>171</v></c><c r="H198" s="9" t="s"><v>222</v></c><c r="I198" s="9" t="s"><v>1325</v></c><c r="J198" s="9" t="s"><v>285</v></c><c r="K198" s="9"/><c r="L198" s="9"/></row><row r="199" spans="1:12" s="10" customFormat="1" ht="12"><c r="A199" s="16" t="str"><f t="shared" si="2"/><v>Consapevolezza e trasmissione</v></c><c r="B199" s="9" t="s"><v>141</v></c><c r="C199" s="9" t="s"><v>140</v></c><c r="D199" s="9" t="s"><v>1109</v></c><c r="E199" s="9" t="s"><v>1669</v></c><c r="F199" s="9" t="s"><v>352</v></c><c r="G199" s="9" t="s"><v>172</v></c><c r="H199" s="9" t="s"><v>223</v></c><c r="I199" s="9" t="s"><v>1326</v></c><c r="J199" s="9" t="s"><v>286</v></c><c r="K199" s="9"/><c r="L199" s="9"/></row><row r="200" spans="1:12" s="10" customFormat="1" ht="12"><c r="A200" s="16" t="str"><f t="shared" si="2"/><v>Formazione e istruzione</v></c><c r="B200" s="9" t="s"><v>9</v></c><c r="C200" s="9" t="s"><v>142</v></c><c r="D200" s="9" t="s"><v>1110</v></c><c r="E200" s="9" t="s"><v>1670</v></c><c r="F200" s="9" t="s"><v>353</v></c><c r="G200" s="9" t="s"><v>383</v></c><c r="H200" s="9" t="s"><v>224</v></c><c r="I200" s="9" t="s"><v>1327</v></c><c r="J200" s="9" t="s"><v>287</v></c><c r="K200" s="9"/><c r="L200" s="9"/></row><row r="201" spans="1:12" s="10" customFormat="1" ht="12"><c r="A201" s="16" t="str"><f t="shared" ref="A201:A215" si="3">IF($A$6=$B$6,B201,"")&amp;IF($A$6=$C$6,C201,"")&amp;IF($A$6=$D$6,D201,"")&amp;IF($A$6=$E$6,E201,"")&amp;IF($A$6=$F$6,F201,"")&amp;IF($A$6=$G$6,G201,"")&amp;IF($A$6=$H$6,H201,"")&amp;IF($A$6=$I$6,I201,"")&amp;IF($A$6=$J$6,J201,"")&amp;IF($A$6=$K$6,K201,"")&amp;IF($A$6=$L$6,L201,"")</f><v>Monitoraggio</v></c><c r="B201" s="9" t="s"><v>363</v></c><c r="C201" s="9" t="s"><v>364</v></c><c r="D201" s="9" t="s"><v>1111</v></c><c r="E201" s="9" t="s"><v>1671</v></c><c r="F201" s="9" t="s"><v>388</v></c><c r="G201" s="9" t="s"><v>384</v></c><c r="H201" s="9" t="s"><v>1154</v></c><c r="I201" s="9" t="s"><v>1328</v></c><c r="J201" s="9" t="s"><v>370</v></c><c r="K201" s="9"/><c r="L201" s="9"/></row><row r="202" spans="1:12" s="10" customFormat="1" ht="12"><c r="A202" s="16" t="str"><f t="shared" si="3"/><v>Regolamentazione</v></c><c r="B202" s="9" t="s"><v>1455</v></c><c r="C202" s="9" t="s"><v>366</v></c><c r="D202" s="9" t="s"><v>365</v></c><c r="E202" s="9" t="s"><v>1672</v></c><c r="F202" s="9" t="s"><v>389</v></c><c r="G202" s="9" t="s"><v>385</v></c><c r="H202" s="9" t="s"><v>1155</v></c><c r="I202" s="9" t="s"><v>1329</v></c><c r="J202" s="9" t="s"><v>371</v></c><c r="K202" s="9"/><c r="L202" s="9"/></row><row r="203" spans="1:12" s="10" customFormat="1" ht="12"><c r="A203" s="16" t="str"><f t="shared" si="3"/><v>ALTRI SETTORI (si prega di specificare)</v></c><c r="B203" s="9" t="s"><v>115</v></c><c r="C203" s="9" t="s"><v>143</v></c><c r="D203" s="9" t="s"><v>1112</v></c><c r="E203" s="9" t="s"><v>1673</v></c><c r="F203" s="9" t="s"><v>354</v></c><c r="G203" s="9" t="s"><v>173</v></c><c r="H203" s="9" t="s"><v>225</v></c><c r="I203" s="9" t="s"><v>1330</v></c><c r="J203" s="9" t="s"><v>288</v></c><c r="K203" s="9"/><c r="L203" s="9"/></row><row r="204" spans="1:12" s="10" customFormat="1" ht="12"><c r="A204" s="16" t="str"><f t="shared" si="3"/><v>…</v></c><c r="B204" s="9" t="s"><v>19</v></c><c r="C204" s="9" t="s"><v>19</v></c><c r="D204" s="9" t="s"><v>214</v></c><c r="E204" s="9" t="s"><v>19</v></c><c r="F204" s="9" t="s"><v>19</v></c><c r="G204" s="9" t="s"><v>19</v></c><c r="H204" s="9" t="s"><v>214</v></c><c r="I204" s="9" t="s"><v>19</v></c><c r="J204" s="9" t="s"><v>19</v></c><c r="K204" s="9" t="s"><v>19</v></c><c r="L204" s="9" t="s"><v>19</v></c></row><row r="205" spans="1:12" s="10" customFormat="1" ht="12"><c r="A205" s="16" t="str"><f t="shared" si="3"/><v>…</v></c><c r="B205" s="9" t="s"><v>19</v></c><c r="C205" s="9" t="s"><v>19</v></c><c r="D205" s="9" t="s"><v>214</v></c><c r="E205" s="9" t="s"><v>19</v></c><c r="F205" s="9" t="s"><v>19</v></c><c r="G205" s="9" t="s"><v>19</v></c><c r="H205" s="9" t="s"><v>214</v></c><c r="I205" s="9" t="s"><v>19</v></c><c r="J205" s="9" t="s"><v>19</v></c><c r="K205" s="9" t="s"><v>19</v></c><c r="L205" s="9" t="s"><v>19</v></c></row><row r="206" spans="1:12" s="10" customFormat="1" ht="12"><c r="A206" s="16" t="str"><f t="shared" si="3"/><v>…</v></c><c r="B206" s="9" t="s"><v>19</v></c><c r="C206" s="9" t="s"><v>19</v></c><c r="D206" s="9" t="s"><v>214</v></c><c r="E206" s="9" t="s"><v>19</v></c><c r="F206" s="9" t="s"><v>19</v></c><c r="G206" s="9" t="s"><v>19</v></c><c r="H206" s="9" t="s"><v>214</v></c><c r="I206" s="9" t="s"><v>19</v></c><c r="J206" s="9" t="s"><v>19</v></c><c r="K206" s="9" t="s"><v>19</v></c><c r="L206" s="9" t="s"><v>19</v></c></row><row r="207" spans="1:12" s="10" customFormat="1" ht="12"><c r="A207" s="16" t="str"><f t="shared" si="3"/><v>…</v></c><c r="B207" s="9" t="s"><v>19</v></c><c r="C207" s="9" t="s"><v>19</v></c><c r="D207" s="9" t="s"><v>214</v></c><c r="E207" s="9" t="s"><v>19</v></c><c r="F207" s="9" t="s"><v>19</v></c><c r="G207" s="9" t="s"><v>19</v></c><c r="H207" s="9" t="s"><v>214</v></c><c r="I207" s="9" t="s"><v>19</v></c><c r="J207" s="9" t="s"><v>19</v></c><c r="K207" s="9" t="s"><v>19</v></c><c r="L207" s="9" t="s"><v>19</v></c></row><row r="208" spans="1:12" s="10" customFormat="1" ht="12"><c r="A208" s="16" t="str"><f t="shared" si="3"/><v>…</v></c><c r="B208" s="9" t="s"><v>19</v></c><c r="C208" s="9" t="s"><v>19</v></c><c r="D208" s="9" t="s"><v>214</v></c><c r="E208" s="9" t="s"><v>19</v></c><c r="F208" s="9" t="s"><v>19</v></c><c r="G208" s="9" t="s"><v>19</v></c><c r="H208" s="9" t="s"><v>214</v></c><c r="I208" s="9" t="s"><v>19</v></c><c r="J208" s="9" t="s"><v>19</v></c><c r="K208" s="9" t="s"><v>19</v></c><c r="L208" s="9" t="s"><v>19</v></c></row><row r="209" spans="1:12" s="10" customFormat="1" ht="12"><c r="A209" s="16" t="str"><f t="shared" si="3"/><v>TOTALE</v></c><c r="B209" s="208" t="s"><v>83</v></c><c r="C209" s="208" t="s"><v>83</v></c><c r="D209" s="208" t="s"><v>1041</v></c><c r="E209" s="208" t="s"><v>83</v></c><c r="F209" s="208" t="s"><v>355</v></c><c r="G209" s="208" t="s"><v>83</v></c><c r="H209" s="208" t="s"><v>83</v></c><c r="I209" s="208" t="s"><v>1257</v></c><c r="J209" s="208" t="s"><v>289</v></c><c r="K209" s="208"/><c r="L209" s="208"/></row><row r="210" spans="1:12" s="10" customFormat="1" ht="12"><c r="A210" s="16" t="str"><f t="shared" si="3"/><v>Sito web</v></c><c r="B210" s="208" t="s"><v>843</v></c><c r="C210" s="208" t="s"><v>843</v></c><c r="D210" s="208" t="s"><v>1113</v></c><c r="E210" s="208" t="s"><v>1674</v></c><c r="F210" s="208" t="s"><v>939</v></c><c r="G210" s="208" t="s"><v>844</v></c><c r="H210" s="208" t="s"><v>845</v></c><c r="I210" s="208" t="s"><v>1331</v></c><c r="J210" s="208" t="s"><v>846</v></c><c r="K210" s="208"/><c r="L210" s="208"/></row><row r="211" spans="1:12" s="10" customFormat="1" ht="24"><c r="A211" s="16" t="str"><f t="shared" si="3"/><v>Link diretto alla pagina web dedicata al ISEAP (se presente)</v></c><c r="B211" s="208" t="s"><v>120</v></c><c r="C211" s="208" t="s"><v>134</v></c><c r="D211" s="208" t="s"><v>1114</v></c><c r="E211" s="208" t="s"><v>1675</v></c><c r="F211" s="208" t="s"><v>356</v></c><c r="G211" s="208" t="s"><v>1420</v></c><c r="H211" s="208" t="s"><v>226</v></c><c r="I211" s="208" t="s"><v>1332</v></c><c r="J211" s="208" t="s"><v>290</v></c><c r="K211" s="208"/><c r="L211" s="208"/></row><row r="212" spans="1:12" s="10" customFormat="1" ht="84"><c r="A212" s="16" t="str"><f t="shared" si="3"/><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B212" s="208" t="s"><v>827</v></c><c r="C212" s="208" t="s"><v>826</v></c><c r="D212" s="208" t="s"><v>1115</v></c><c r="E212" s="208" t="s"><v>1676</v></c><c r="F212" s="208" t="s"><v>357</v></c><c r="G212" s="208" t="s"><v>1421</v></c><c r="H212" s="208" t="s"><v>227</v></c><c r="I212" s="208" t="s"><v>1333</v></c><c r="J212" s="208" t="s"><v>291</v></c><c r="K212" s="208"/><c r="L212" s="208"/></row><row r="213" spans="1:12" s="196" customFormat="1" ht="300"><c r="A213" s="185" t="str"><f t="shared" si="3"/><v xml:space="preserve">NOTE GENERICHE: 
- Si prega di compilare in blu le celle relative all’isola. 
- Si prega di non cancellare le celle, le righe, le colonne o i fogli (al contrario  nascondere le celle, le righe e le colonne non applicabili  all’isola) e di non usare “copia e incolla” (Ctrl-X &amp; Ctrl-V).
- Se necessario, cambiare o cancellare la descrizione dei sottosettori e dei prodotti energetici all’interno delle celle celesti nel foglio “Traduzione”, non aggiungere altri sottosettori o prodotti energetici. Per coerenza ricordarsi di cancellare  gli stessi sottosettori o prodotti energetici anche negli altri relativi modelli.
- Nel foglio "ISEAP", se l’azione non rientrasse nella struttura del sottosettore, si prega di cambiare la descrizione di ciascun sottosettore in modo da adattarsi all’azione oppure inserirla in “Azioni generali”.  
- Compilando la scheda "ISEAP", ogni azione deve corrispondere ad una linea. Se necessario possono essere inserite delle linee aggiuntive per aggiungere più azioni.
</v></c><c r="B213" s="210" t="s"><v>1491</v></c><c r="C213" s="211" t="s"><v>1492</v></c><c r="D213" s="217" t="s"><v>1683</v></c><c r="E213" s="210" t="s"><v>1677</v></c><c r="F213" s="217" t="s"><v>1493</v></c><c r="G213" s="210" t="s"><v>1500</v></c><c r="H213" s="217" t="s"><v>1680</v></c><c r="I213" s="218" t="s"><v>1686</v></c><c r="J213" s="217" t="s"><v>1498</v></c><c r="K213" s="217"/><c r="L213" s="217"/></row><row r="214" spans="1:12" s="196" customFormat="1" ht="312"><c r="A214" s="185" t="str"><f t="shared" si="3"/><v xml:space="preserve">CONCETTI PRINCIPALI:
- Energia finale: si riferisce all’energia commerciale fornita all’utente finale (elettricità, calore, freddo e carburanti) e alle fonti di energia rinnovabile usata direttamente dall’utente finale, ad esclusione dell’energia venduta alle reti di distribuzione pubbliche (solare termale, biomassa, ecc.).
- Energia secondaria: l’energia convertita da altri tipi di energia, da fornire all’utente tramite servizi energetici centralizzati (elettricità, calore per il teleriscaldamento, freddo per il teleraffreddamento).
- Energia primaria: l’energia importata (combustibili fossili, biocarburanti, elettricità) e le fonti di energia locale (idrologica, eolica, solare, biomassa, ecc.) prima dell’uso finale o della trasformazione in energia secondaria.
- La riesportazione (esportazione dei prodotti energetici importati per navi e aerei) e le attività ad alta intensità energetica per l'esportazione possono essere considerate come un consumo di energia esterna ed essere esclusi dal bilancio energetico interno. Tuttavia, può essere rilevante per ottenere informazioni su questi usi energetici e per verificare la coerenza del bilancio energetico di tutta l'isola.
</v></c><c r="B214" s="210" t="s"><v>1486</v></c><c r="C214" s="211" t="s"><v>1489</v></c><c r="D214" s="217" t="s"><v>1684</v></c><c r="E214" s="210" t="s"><v>1678</v></c><c r="F214" s="217" t="s"><v>1494</v></c><c r="G214" s="210" t="s"><v>1501</v></c><c r="H214" s="217" t="s"><v>1681</v></c><c r="I214" s="211" t="s"><v>1687</v></c><c r="J214" s="210" t="s"><v>1496</v></c><c r="K214" s="217"/><c r="L214" s="217"/></row><row r="215" spans="1:12" s="196" customFormat="1" ht="336"><c r="A215" s="185" t="str"><f t="shared" si="3"/><v xml:space="preserve">CONSIGLI PER LA RACCOLTA DATI:
- I dati commerciali della domanda di energia finale (elettricità, teleriscaldamento, combustibili fossili, ecc.) per ciascun settore possono essere ottenuti dai fornitori di energia. 
- Energia finale non commerciale (solare, biomassa, ecc.) può essere ottenuta inviando richieste agli utenti finali.
- I dati relativi alla produzione di energia secondaria, il consumo di energia primaria per la conversione energetica, i flussi di stoccaggio e i trasferimenti esterni di energia possono essere ottenuti dalle centrali energetiche e dagli operatori di energia.
- Per le energie rinnovabili e i produttori privati le informazioni sulla produzione probabilmente non sono disponibili. Se si conoscono solo i dati relativi alle emissioni energetiche, questi dati possono essere acquisiti come produzione di energia mentre l’autoconsumo da parte del produttore sarà considerato perdita di produzione. La domanda di energia primaria viene calcolata sulla base delle informazioni sulla domanda finale di energia e sulla conversione di energia in energia secondaria. Tuttavia questo bilancio energetico può essere controllato attraverso le informazioni sulla variazione delle importazioni e le scorte nell’isola. 
</v></c><c r="B215" s="210" t="s"><v>1487</v></c><c r="C215" s="211" t="s"><v>1488</v></c><c r="D215" s="217" t="s"><v>1685</v></c><c r="E215" s="210" t="s"><v>1679</v></c><c r="F215" s="217" t="s"><v>1495</v></c><c r="G215" s="210" t="s"><v>1499</v></c><c r="H215" s="217" t="s"><v>1682</v></c><c r="I215" s="218" t="s"><v>1688</v></c><c r="J215" s="210" t="s"><v>1497</v></c><c r="K215" s="217"/><c r="L215" s="217"/></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40" customWidth="1"/><col min="2" max="2" width="28.28515625" style="41" customWidth="1"/><col min="3" max="20" width="14.28515625" style="40" customWidth="1"/><col min="21" max="21" width="2" style="40" hidden="1" customWidth="1"/><col min="22" max="22" width="16.28515625" style="40" hidden="1" customWidth="1"/><col min="23" max="23" width="14.42578125" style="40" customWidth="1"/><col min="24" max="25" width="11.42578125" style="40"/><col min="26" max="26" width="12.7109375" style="40" customWidth="1"/><col min="27" max="16384" width="11.42578125" style="40"/></cols><sheetData><row r="1" spans="1:22" s="17" customFormat="1" ht="116.25" customHeight="1"><c r="A1" s="71"/><c r="B1" s="333" t="str"><f>Translation!$A$31</f><v>Piano di Azione per l'Energia Sostenibile Insulare (ISEAP)</v></c><c r="C1" s="333"/><c r="D1" s="333"/><c r="E1" s="333"/><c r="F1" s="333"/><c r="G1" s="333"/><c r="H1" s="333"/><c r="I1" s="333"/><c r="J1" s="333"/><c r="K1" s="333"/><c r="L1" s="333"/><c r="M1" s="333"/><c r="N1" s="333"/><c r="O1" s="333"/><c r="P1" s="333"/><c r="Q1" s="333"/><c r="R1" s="333"/><c r="S1" s="333"/><c r="T1" s="333"/></row><row r="2" spans="1:22" s="17" customFormat="1" ht="28.5" customHeight="1"><c r="A2" s="342" t="s"><v>1458</v></c><c r="B2" s="342"/><c r="C2" s="342"/><c r="D2" s="104"/><c r="E2" s="104"/><c r="F2" s="104"/><c r="G2" s="104"/><c r="H2" s="104"/><c r="I2" s="104"/><c r="J2" s="104"/><c r="K2" s="104"/><c r="L2" s="104"/><c r="M2" s="104"/><c r="N2" s="104"/><c r="O2" s="104"/><c r="P2" s="104"/><c r="Q2" s="104"/><c r="R2" s="104"/><c r="S2" s="104"/><c r="T2" s="104"/></row><row r="3" spans="1:22" ht="30.75" customHeight="1"/><row r="4" spans="1:22" s="152" customFormat="1" ht="36"><c r="A4" s="151" t="str"><f>Translation!A150</f><v>FATTORI EMISSIONI CO2</v></c><c r="B4" s="151"/><c r="T4" s="153" t="str"><f>'Start here'!G8</f><v>[t CO2/MWh]</v></c></row><row r="5" spans="1:22" ht="15" customHeight="1"><c r="A5" s="336"/><c r="B5" s="336"/><c r="C5" s="341" t="str"><f>Translation!A99</f><v>Combustibili fossili</v></c><c r="D5" s="341"/><c r="E5" s="341"/><c r="F5" s="341"/><c r="G5" s="341"/><c r="H5" s="341"/><c r="I5" s="341"/><c r="J5" s="341" t="str"><f>Translation!A108</f><v>Fonti di energia rinnovabile</v></c><c r="K5" s="341"/><c r="L5" s="341"/><c r="M5" s="341"/><c r="N5" s="341"/><c r="O5" s="341"/><c r="P5" s="341"/><c r="Q5" s="341"/><c r="R5" s="341"/><c r="S5" s="336" t="str"><f>Translation!A124</f><v>Elettricità</v></c><c r="T5" s="336"/><c r="U5" s="154"/><c r="V5" s="339" t="s"><v>521</v></c></row><row r="6" spans="1:22" ht="49.5" customHeight="1"><c r="A6" s="336"/><c r="B6" s="336"/><c r="C6" s="95" t="str"><f>Translation!A100</f><v>Olio combustibile</v></c><c r="D6" s="95" t="str"><f>Translation!A101</f><v>Diesel</v></c><c r="E6" s="95" t="str"><f>Translation!A102</f><v>Benzina</v></c><c r="F6" s="95" t="str"><f>Translation!A103</f><v>GPL</v></c><c r="G6" s="95" t="str"><f>Translation!A104</f><v>Gas naturali</v></c><c r="H6" s="95" t="str"><f>Translation!A105</f><v>Carbone</v></c><c r="I6" s="155" t="s"><v>521</v></c><c r="J6" s="95" t="str"><f>Translation!A109</f><v>Idrogeno</v></c><c r="K6" s="95" t="str"><f>Translation!A110</f><v>Eolico</v></c><c r="L6" s="95" t="str"><f>Translation!A111</f><v>Solare</v></c><c r="M6" s="95" t="str"><f>Translation!A112</f><v>Geotermico</v></c><c r="N6" s="95" t="str"><f>Translation!A113</f><v>Oceanico</v></c><c r="O6" s="95" t="str"><f>Translation!A114</f><v>Biomassa</v></c><c r="P6" s="95" t="str"><f>Translation!A115</f><v>Rifiuti urbani</v></c><c r="Q6" s="95" t="str"><f>Translation!A116</f><v>Recupero di energia</v></c><c r="R6" s="95" t="s"><v>521</v></c><c r="S6" s="95" t="str"><f>Translation!A145</f><v>Elettricità importata (cavo)</v></c><c r="T6" s="95" t="str"><f>Translation!A146</f><v>Elettricità esportata (cavo)</v></c><c r="U6" s="156" t="s"><v>521</v></c><c r="V6" s="340"/></row><row r="7" spans="1:22" s="152" customFormat="1" ht="20.25" customHeight="1"><c r="A7" s="337" t="str"><f>'Start here'!F7</f><v xml:space="preserve">IPCC fattori di emissione </v></c><c r="B7" s="338"/><c r="C7" s="179"><f t="shared" ref="C7:H7" si="0">IF($A7=$A9,C9,C10)</f><v>0.27900000000000003</v></c><c r="D7" s="179"><f t="shared" si="0"/><v>0.26700000000000002</v></c><c r="E7" s="179"><f t="shared" si="0"/><v>0.249</v></c><c r="F7" s="179"><f t="shared" si="0"/><v>0.24</v></c><c r="G7" s="179"><f t="shared" si="0"/><v>0.20200000000000001</v></c><c r="H7" s="179"><f t="shared" si="0"/><v>0.35399999999999998</v></c><c r="I7" s="180" t="s"><v>521</v></c><c r="J7" s="179"><f t="shared" ref="J7:Q7" si="1">IF($A7=$A9,J9,J10)</f><v>0</v></c><c r="K7" s="179"><f t="shared" si="1"/><v>0</v></c><c r="L7" s="179"><f t="shared" si="1"/><v>0</v></c><c r="M7" s="179"><f t="shared" si="1"/><v>0</v></c><c r="N7" s="179"><f t="shared" si="1"/><v>0</v></c><c r="O7" s="179"><f t="shared" si="1"/><v>0</v></c><c r="P7" s="179"><f t="shared" si="1"/><v>0.33</v></c><c r="Q7" s="179"><f t="shared" si="1"/><v>0</v></c><c r="R7" s="181" t="s"><v>521</v></c><c r="S7" s="182"><f>IF($A7=$A9,S9,S10)</f><v>0.46</v></c><c r="T7" s="182"><f>IF($A7=$A9,T9,T10)</f><v>0.46</v></c><c r="U7" s="158" t="s"><v>521</v></c><c r="V7" s="157" t="s"><v>521</v></c></row><row r="8" spans="1:22" s="44" customFormat="1" ht="30" customHeight="1"><c r="A8" s="39"/><c r="B8" s="39"/></row><row r="9" spans="1:22" s="44" customFormat="1"><c r="A9" s="334" t="str"><f>Translation!A14</f><v xml:space="preserve">IPCC fattori di emissione </v></c><c r="B9" s="335"/><c r="C9" s="201"><v>0.27900000000000003</v></c><c r="D9" s="201"><v>0.26700000000000002</v></c><c r="E9" s="201"><v>0.249</v></c><c r="F9" s="202"><v>0.24</v></c><c r="G9" s="202"><v>0.20200000000000001</v></c><c r="H9" s="202"><v>0.35399999999999998</v></c><c r="I9" s="203" t="s"><v>521</v></c><c r="J9" s="202"><v>0</v></c><c r="K9" s="202"><v>0</v></c><c r="L9" s="202"><v>0</v></c><c r="M9" s="202"><v>0</v></c><c r="N9" s="202"><v>0</v></c><c r="O9" s="202"><v>0</v></c><c r="P9" s="202"><v>0.33</v></c><c r="Q9" s="202"><v>0</v></c><c r="R9" s="204" t="s"><v>521</v></c><c r="S9" s="205"><v>0.46</v></c><c r="T9" s="205"><f>S9</f><v>0.46</v></c><c r="U9" s="159" t="s"><v>521</v></c><c r="V9" s="157" t="s"><v>521</v></c></row><row r="10" spans="1:22" s="44" customFormat="1"><c r="A10" s="334" t="str"><f>Translation!A15</f><v>Analisi Ciclo Vitale (LCA) dei fattori di emissione</v></c><c r="B10" s="335"/><c r="C10" s="201"/><c r="D10" s="201"/><c r="E10" s="201"/><c r="F10" s="201"/><c r="G10" s="201"/><c r="H10" s="201"/><c r="I10" s="206" t="s"><v>521</v></c><c r="J10" s="201"/><c r="K10" s="201"/><c r="L10" s="201"/><c r="M10" s="201"/><c r="N10" s="201"/><c r="O10" s="201"/><c r="P10" s="201"/><c r="Q10" s="201"/><c r="R10" s="207" t="s"><v>521</v></c><c r="S10" s="201"/><c r="T10" s="201"/><c r="U10" s="159" t="s"><v>521</v></c><c r="V10" s="157" t="s"><v>521</v></c></row><row r="11" spans="1:22" s="44"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4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06" customWidth="1"/><col min="2" max="2" width="56.140625" style="106" customWidth="1"/><col min="3" max="3" width="13" style="106" customWidth="1"/><col min="4" max="4" width="18.5703125" style="106" customWidth="1"/><col min="5" max="5" width="12.42578125" style="106" customWidth="1"/><col min="6" max="6" width="7.7109375" style="106" customWidth="1"/><col min="7" max="7" width="12.42578125" style="106" customWidth="1"/><col min="8" max="8" width="10.140625" style="106" customWidth="1"/><col min="9" max="9" width="9.5703125" style="106" customWidth="1"/><col min="10" max="10" width="13.42578125" style="106" customWidth="1"/><col min="11" max="11" width="8.5703125" style="106" customWidth="1"/><col min="12" max="12" width="13.42578125" style="106" customWidth="1"/><col min="13" max="13" width="9.7109375" style="106" customWidth="1"/><col min="14" max="14" width="11.28515625" style="106" customWidth="1"/><col min="15" max="15" width="10.42578125" style="106" customWidth="1"/><col min="16" max="16" width="11.42578125" style="106"/><col min="17" max="18" width="12.5703125" style="106" customWidth="1"/><col min="19" max="256" width="11.42578125" style="106"/><col min="257" max="257" width="3.28515625" style="106" customWidth="1"/><col min="258" max="258" width="56.140625" style="106" customWidth="1"/><col min="259" max="259" width="13" style="106" customWidth="1"/><col min="260" max="260" width="12.7109375" style="106" customWidth="1"/><col min="261" max="261" width="11.5703125" style="106" customWidth="1"/><col min="262" max="262" width="11.140625" style="106" customWidth="1"/><col min="263" max="263" width="11.28515625" style="106" customWidth="1"/><col min="264" max="264" width="10.140625" style="106" customWidth="1"/><col min="265" max="265" width="9.5703125" style="106" customWidth="1"/><col min="266" max="266" width="10.7109375" style="106" customWidth="1"/><col min="267" max="267" width="8.5703125" style="106" customWidth="1"/><col min="268" max="268" width="12.42578125" style="106" customWidth="1"/><col min="269" max="269" width="9.7109375" style="106" customWidth="1"/><col min="270" max="270" width="11.28515625" style="106" customWidth="1"/><col min="271" max="271" width="10.42578125" style="106" customWidth="1"/><col min="272" max="272" width="11.42578125" style="106"/><col min="273" max="274" width="12.5703125" style="106" customWidth="1"/><col min="275" max="512" width="11.42578125" style="106"/><col min="513" max="513" width="3.28515625" style="106" customWidth="1"/><col min="514" max="514" width="56.140625" style="106" customWidth="1"/><col min="515" max="515" width="13" style="106" customWidth="1"/><col min="516" max="516" width="12.7109375" style="106" customWidth="1"/><col min="517" max="517" width="11.5703125" style="106" customWidth="1"/><col min="518" max="518" width="11.140625" style="106" customWidth="1"/><col min="519" max="519" width="11.28515625" style="106" customWidth="1"/><col min="520" max="520" width="10.140625" style="106" customWidth="1"/><col min="521" max="521" width="9.5703125" style="106" customWidth="1"/><col min="522" max="522" width="10.7109375" style="106" customWidth="1"/><col min="523" max="523" width="8.5703125" style="106" customWidth="1"/><col min="524" max="524" width="12.42578125" style="106" customWidth="1"/><col min="525" max="525" width="9.7109375" style="106" customWidth="1"/><col min="526" max="526" width="11.28515625" style="106" customWidth="1"/><col min="527" max="527" width="10.42578125" style="106" customWidth="1"/><col min="528" max="528" width="11.42578125" style="106"/><col min="529" max="530" width="12.5703125" style="106" customWidth="1"/><col min="531" max="768" width="11.42578125" style="106"/><col min="769" max="769" width="3.28515625" style="106" customWidth="1"/><col min="770" max="770" width="56.140625" style="106" customWidth="1"/><col min="771" max="771" width="13" style="106" customWidth="1"/><col min="772" max="772" width="12.7109375" style="106" customWidth="1"/><col min="773" max="773" width="11.5703125" style="106" customWidth="1"/><col min="774" max="774" width="11.140625" style="106" customWidth="1"/><col min="775" max="775" width="11.28515625" style="106" customWidth="1"/><col min="776" max="776" width="10.140625" style="106" customWidth="1"/><col min="777" max="777" width="9.5703125" style="106" customWidth="1"/><col min="778" max="778" width="10.7109375" style="106" customWidth="1"/><col min="779" max="779" width="8.5703125" style="106" customWidth="1"/><col min="780" max="780" width="12.42578125" style="106" customWidth="1"/><col min="781" max="781" width="9.7109375" style="106" customWidth="1"/><col min="782" max="782" width="11.28515625" style="106" customWidth="1"/><col min="783" max="783" width="10.42578125" style="106" customWidth="1"/><col min="784" max="784" width="11.42578125" style="106"/><col min="785" max="786" width="12.5703125" style="106" customWidth="1"/><col min="787" max="1024" width="11.42578125" style="106"/><col min="1025" max="1025" width="3.28515625" style="106" customWidth="1"/><col min="1026" max="1026" width="56.140625" style="106" customWidth="1"/><col min="1027" max="1027" width="13" style="106" customWidth="1"/><col min="1028" max="1028" width="12.7109375" style="106" customWidth="1"/><col min="1029" max="1029" width="11.5703125" style="106" customWidth="1"/><col min="1030" max="1030" width="11.140625" style="106" customWidth="1"/><col min="1031" max="1031" width="11.28515625" style="106" customWidth="1"/><col min="1032" max="1032" width="10.140625" style="106" customWidth="1"/><col min="1033" max="1033" width="9.5703125" style="106" customWidth="1"/><col min="1034" max="1034" width="10.7109375" style="106" customWidth="1"/><col min="1035" max="1035" width="8.5703125" style="106" customWidth="1"/><col min="1036" max="1036" width="12.42578125" style="106" customWidth="1"/><col min="1037" max="1037" width="9.7109375" style="106" customWidth="1"/><col min="1038" max="1038" width="11.28515625" style="106" customWidth="1"/><col min="1039" max="1039" width="10.42578125" style="106" customWidth="1"/><col min="1040" max="1040" width="11.42578125" style="106"/><col min="1041" max="1042" width="12.5703125" style="106" customWidth="1"/><col min="1043" max="1280" width="11.42578125" style="106"/><col min="1281" max="1281" width="3.28515625" style="106" customWidth="1"/><col min="1282" max="1282" width="56.140625" style="106" customWidth="1"/><col min="1283" max="1283" width="13" style="106" customWidth="1"/><col min="1284" max="1284" width="12.7109375" style="106" customWidth="1"/><col min="1285" max="1285" width="11.5703125" style="106" customWidth="1"/><col min="1286" max="1286" width="11.140625" style="106" customWidth="1"/><col min="1287" max="1287" width="11.28515625" style="106" customWidth="1"/><col min="1288" max="1288" width="10.140625" style="106" customWidth="1"/><col min="1289" max="1289" width="9.5703125" style="106" customWidth="1"/><col min="1290" max="1290" width="10.7109375" style="106" customWidth="1"/><col min="1291" max="1291" width="8.5703125" style="106" customWidth="1"/><col min="1292" max="1292" width="12.42578125" style="106" customWidth="1"/><col min="1293" max="1293" width="9.7109375" style="106" customWidth="1"/><col min="1294" max="1294" width="11.28515625" style="106" customWidth="1"/><col min="1295" max="1295" width="10.42578125" style="106" customWidth="1"/><col min="1296" max="1296" width="11.42578125" style="106"/><col min="1297" max="1298" width="12.5703125" style="106" customWidth="1"/><col min="1299" max="1536" width="11.42578125" style="106"/><col min="1537" max="1537" width="3.28515625" style="106" customWidth="1"/><col min="1538" max="1538" width="56.140625" style="106" customWidth="1"/><col min="1539" max="1539" width="13" style="106" customWidth="1"/><col min="1540" max="1540" width="12.7109375" style="106" customWidth="1"/><col min="1541" max="1541" width="11.5703125" style="106" customWidth="1"/><col min="1542" max="1542" width="11.140625" style="106" customWidth="1"/><col min="1543" max="1543" width="11.28515625" style="106" customWidth="1"/><col min="1544" max="1544" width="10.140625" style="106" customWidth="1"/><col min="1545" max="1545" width="9.5703125" style="106" customWidth="1"/><col min="1546" max="1546" width="10.7109375" style="106" customWidth="1"/><col min="1547" max="1547" width="8.5703125" style="106" customWidth="1"/><col min="1548" max="1548" width="12.42578125" style="106" customWidth="1"/><col min="1549" max="1549" width="9.7109375" style="106" customWidth="1"/><col min="1550" max="1550" width="11.28515625" style="106" customWidth="1"/><col min="1551" max="1551" width="10.42578125" style="106" customWidth="1"/><col min="1552" max="1552" width="11.42578125" style="106"/><col min="1553" max="1554" width="12.5703125" style="106" customWidth="1"/><col min="1555" max="1792" width="11.42578125" style="106"/><col min="1793" max="1793" width="3.28515625" style="106" customWidth="1"/><col min="1794" max="1794" width="56.140625" style="106" customWidth="1"/><col min="1795" max="1795" width="13" style="106" customWidth="1"/><col min="1796" max="1796" width="12.7109375" style="106" customWidth="1"/><col min="1797" max="1797" width="11.5703125" style="106" customWidth="1"/><col min="1798" max="1798" width="11.140625" style="106" customWidth="1"/><col min="1799" max="1799" width="11.28515625" style="106" customWidth="1"/><col min="1800" max="1800" width="10.140625" style="106" customWidth="1"/><col min="1801" max="1801" width="9.5703125" style="106" customWidth="1"/><col min="1802" max="1802" width="10.7109375" style="106" customWidth="1"/><col min="1803" max="1803" width="8.5703125" style="106" customWidth="1"/><col min="1804" max="1804" width="12.42578125" style="106" customWidth="1"/><col min="1805" max="1805" width="9.7109375" style="106" customWidth="1"/><col min="1806" max="1806" width="11.28515625" style="106" customWidth="1"/><col min="1807" max="1807" width="10.42578125" style="106" customWidth="1"/><col min="1808" max="1808" width="11.42578125" style="106"/><col min="1809" max="1810" width="12.5703125" style="106" customWidth="1"/><col min="1811" max="2048" width="11.42578125" style="106"/><col min="2049" max="2049" width="3.28515625" style="106" customWidth="1"/><col min="2050" max="2050" width="56.140625" style="106" customWidth="1"/><col min="2051" max="2051" width="13" style="106" customWidth="1"/><col min="2052" max="2052" width="12.7109375" style="106" customWidth="1"/><col min="2053" max="2053" width="11.5703125" style="106" customWidth="1"/><col min="2054" max="2054" width="11.140625" style="106" customWidth="1"/><col min="2055" max="2055" width="11.28515625" style="106" customWidth="1"/><col min="2056" max="2056" width="10.140625" style="106" customWidth="1"/><col min="2057" max="2057" width="9.5703125" style="106" customWidth="1"/><col min="2058" max="2058" width="10.7109375" style="106" customWidth="1"/><col min="2059" max="2059" width="8.5703125" style="106" customWidth="1"/><col min="2060" max="2060" width="12.42578125" style="106" customWidth="1"/><col min="2061" max="2061" width="9.7109375" style="106" customWidth="1"/><col min="2062" max="2062" width="11.28515625" style="106" customWidth="1"/><col min="2063" max="2063" width="10.42578125" style="106" customWidth="1"/><col min="2064" max="2064" width="11.42578125" style="106"/><col min="2065" max="2066" width="12.5703125" style="106" customWidth="1"/><col min="2067" max="2304" width="11.42578125" style="106"/><col min="2305" max="2305" width="3.28515625" style="106" customWidth="1"/><col min="2306" max="2306" width="56.140625" style="106" customWidth="1"/><col min="2307" max="2307" width="13" style="106" customWidth="1"/><col min="2308" max="2308" width="12.7109375" style="106" customWidth="1"/><col min="2309" max="2309" width="11.5703125" style="106" customWidth="1"/><col min="2310" max="2310" width="11.140625" style="106" customWidth="1"/><col min="2311" max="2311" width="11.28515625" style="106" customWidth="1"/><col min="2312" max="2312" width="10.140625" style="106" customWidth="1"/><col min="2313" max="2313" width="9.5703125" style="106" customWidth="1"/><col min="2314" max="2314" width="10.7109375" style="106" customWidth="1"/><col min="2315" max="2315" width="8.5703125" style="106" customWidth="1"/><col min="2316" max="2316" width="12.42578125" style="106" customWidth="1"/><col min="2317" max="2317" width="9.7109375" style="106" customWidth="1"/><col min="2318" max="2318" width="11.28515625" style="106" customWidth="1"/><col min="2319" max="2319" width="10.42578125" style="106" customWidth="1"/><col min="2320" max="2320" width="11.42578125" style="106"/><col min="2321" max="2322" width="12.5703125" style="106" customWidth="1"/><col min="2323" max="2560" width="11.42578125" style="106"/><col min="2561" max="2561" width="3.28515625" style="106" customWidth="1"/><col min="2562" max="2562" width="56.140625" style="106" customWidth="1"/><col min="2563" max="2563" width="13" style="106" customWidth="1"/><col min="2564" max="2564" width="12.7109375" style="106" customWidth="1"/><col min="2565" max="2565" width="11.5703125" style="106" customWidth="1"/><col min="2566" max="2566" width="11.140625" style="106" customWidth="1"/><col min="2567" max="2567" width="11.28515625" style="106" customWidth="1"/><col min="2568" max="2568" width="10.140625" style="106" customWidth="1"/><col min="2569" max="2569" width="9.5703125" style="106" customWidth="1"/><col min="2570" max="2570" width="10.7109375" style="106" customWidth="1"/><col min="2571" max="2571" width="8.5703125" style="106" customWidth="1"/><col min="2572" max="2572" width="12.42578125" style="106" customWidth="1"/><col min="2573" max="2573" width="9.7109375" style="106" customWidth="1"/><col min="2574" max="2574" width="11.28515625" style="106" customWidth="1"/><col min="2575" max="2575" width="10.42578125" style="106" customWidth="1"/><col min="2576" max="2576" width="11.42578125" style="106"/><col min="2577" max="2578" width="12.5703125" style="106" customWidth="1"/><col min="2579" max="2816" width="11.42578125" style="106"/><col min="2817" max="2817" width="3.28515625" style="106" customWidth="1"/><col min="2818" max="2818" width="56.140625" style="106" customWidth="1"/><col min="2819" max="2819" width="13" style="106" customWidth="1"/><col min="2820" max="2820" width="12.7109375" style="106" customWidth="1"/><col min="2821" max="2821" width="11.5703125" style="106" customWidth="1"/><col min="2822" max="2822" width="11.140625" style="106" customWidth="1"/><col min="2823" max="2823" width="11.28515625" style="106" customWidth="1"/><col min="2824" max="2824" width="10.140625" style="106" customWidth="1"/><col min="2825" max="2825" width="9.5703125" style="106" customWidth="1"/><col min="2826" max="2826" width="10.7109375" style="106" customWidth="1"/><col min="2827" max="2827" width="8.5703125" style="106" customWidth="1"/><col min="2828" max="2828" width="12.42578125" style="106" customWidth="1"/><col min="2829" max="2829" width="9.7109375" style="106" customWidth="1"/><col min="2830" max="2830" width="11.28515625" style="106" customWidth="1"/><col min="2831" max="2831" width="10.42578125" style="106" customWidth="1"/><col min="2832" max="2832" width="11.42578125" style="106"/><col min="2833" max="2834" width="12.5703125" style="106" customWidth="1"/><col min="2835" max="3072" width="11.42578125" style="106"/><col min="3073" max="3073" width="3.28515625" style="106" customWidth="1"/><col min="3074" max="3074" width="56.140625" style="106" customWidth="1"/><col min="3075" max="3075" width="13" style="106" customWidth="1"/><col min="3076" max="3076" width="12.7109375" style="106" customWidth="1"/><col min="3077" max="3077" width="11.5703125" style="106" customWidth="1"/><col min="3078" max="3078" width="11.140625" style="106" customWidth="1"/><col min="3079" max="3079" width="11.28515625" style="106" customWidth="1"/><col min="3080" max="3080" width="10.140625" style="106" customWidth="1"/><col min="3081" max="3081" width="9.5703125" style="106" customWidth="1"/><col min="3082" max="3082" width="10.7109375" style="106" customWidth="1"/><col min="3083" max="3083" width="8.5703125" style="106" customWidth="1"/><col min="3084" max="3084" width="12.42578125" style="106" customWidth="1"/><col min="3085" max="3085" width="9.7109375" style="106" customWidth="1"/><col min="3086" max="3086" width="11.28515625" style="106" customWidth="1"/><col min="3087" max="3087" width="10.42578125" style="106" customWidth="1"/><col min="3088" max="3088" width="11.42578125" style="106"/><col min="3089" max="3090" width="12.5703125" style="106" customWidth="1"/><col min="3091" max="3328" width="11.42578125" style="106"/><col min="3329" max="3329" width="3.28515625" style="106" customWidth="1"/><col min="3330" max="3330" width="56.140625" style="106" customWidth="1"/><col min="3331" max="3331" width="13" style="106" customWidth="1"/><col min="3332" max="3332" width="12.7109375" style="106" customWidth="1"/><col min="3333" max="3333" width="11.5703125" style="106" customWidth="1"/><col min="3334" max="3334" width="11.140625" style="106" customWidth="1"/><col min="3335" max="3335" width="11.28515625" style="106" customWidth="1"/><col min="3336" max="3336" width="10.140625" style="106" customWidth="1"/><col min="3337" max="3337" width="9.5703125" style="106" customWidth="1"/><col min="3338" max="3338" width="10.7109375" style="106" customWidth="1"/><col min="3339" max="3339" width="8.5703125" style="106" customWidth="1"/><col min="3340" max="3340" width="12.42578125" style="106" customWidth="1"/><col min="3341" max="3341" width="9.7109375" style="106" customWidth="1"/><col min="3342" max="3342" width="11.28515625" style="106" customWidth="1"/><col min="3343" max="3343" width="10.42578125" style="106" customWidth="1"/><col min="3344" max="3344" width="11.42578125" style="106"/><col min="3345" max="3346" width="12.5703125" style="106" customWidth="1"/><col min="3347" max="3584" width="11.42578125" style="106"/><col min="3585" max="3585" width="3.28515625" style="106" customWidth="1"/><col min="3586" max="3586" width="56.140625" style="106" customWidth="1"/><col min="3587" max="3587" width="13" style="106" customWidth="1"/><col min="3588" max="3588" width="12.7109375" style="106" customWidth="1"/><col min="3589" max="3589" width="11.5703125" style="106" customWidth="1"/><col min="3590" max="3590" width="11.140625" style="106" customWidth="1"/><col min="3591" max="3591" width="11.28515625" style="106" customWidth="1"/><col min="3592" max="3592" width="10.140625" style="106" customWidth="1"/><col min="3593" max="3593" width="9.5703125" style="106" customWidth="1"/><col min="3594" max="3594" width="10.7109375" style="106" customWidth="1"/><col min="3595" max="3595" width="8.5703125" style="106" customWidth="1"/><col min="3596" max="3596" width="12.42578125" style="106" customWidth="1"/><col min="3597" max="3597" width="9.7109375" style="106" customWidth="1"/><col min="3598" max="3598" width="11.28515625" style="106" customWidth="1"/><col min="3599" max="3599" width="10.42578125" style="106" customWidth="1"/><col min="3600" max="3600" width="11.42578125" style="106"/><col min="3601" max="3602" width="12.5703125" style="106" customWidth="1"/><col min="3603" max="3840" width="11.42578125" style="106"/><col min="3841" max="3841" width="3.28515625" style="106" customWidth="1"/><col min="3842" max="3842" width="56.140625" style="106" customWidth="1"/><col min="3843" max="3843" width="13" style="106" customWidth="1"/><col min="3844" max="3844" width="12.7109375" style="106" customWidth="1"/><col min="3845" max="3845" width="11.5703125" style="106" customWidth="1"/><col min="3846" max="3846" width="11.140625" style="106" customWidth="1"/><col min="3847" max="3847" width="11.28515625" style="106" customWidth="1"/><col min="3848" max="3848" width="10.140625" style="106" customWidth="1"/><col min="3849" max="3849" width="9.5703125" style="106" customWidth="1"/><col min="3850" max="3850" width="10.7109375" style="106" customWidth="1"/><col min="3851" max="3851" width="8.5703125" style="106" customWidth="1"/><col min="3852" max="3852" width="12.42578125" style="106" customWidth="1"/><col min="3853" max="3853" width="9.7109375" style="106" customWidth="1"/><col min="3854" max="3854" width="11.28515625" style="106" customWidth="1"/><col min="3855" max="3855" width="10.42578125" style="106" customWidth="1"/><col min="3856" max="3856" width="11.42578125" style="106"/><col min="3857" max="3858" width="12.5703125" style="106" customWidth="1"/><col min="3859" max="4096" width="11.42578125" style="106"/><col min="4097" max="4097" width="3.28515625" style="106" customWidth="1"/><col min="4098" max="4098" width="56.140625" style="106" customWidth="1"/><col min="4099" max="4099" width="13" style="106" customWidth="1"/><col min="4100" max="4100" width="12.7109375" style="106" customWidth="1"/><col min="4101" max="4101" width="11.5703125" style="106" customWidth="1"/><col min="4102" max="4102" width="11.140625" style="106" customWidth="1"/><col min="4103" max="4103" width="11.28515625" style="106" customWidth="1"/><col min="4104" max="4104" width="10.140625" style="106" customWidth="1"/><col min="4105" max="4105" width="9.5703125" style="106" customWidth="1"/><col min="4106" max="4106" width="10.7109375" style="106" customWidth="1"/><col min="4107" max="4107" width="8.5703125" style="106" customWidth="1"/><col min="4108" max="4108" width="12.42578125" style="106" customWidth="1"/><col min="4109" max="4109" width="9.7109375" style="106" customWidth="1"/><col min="4110" max="4110" width="11.28515625" style="106" customWidth="1"/><col min="4111" max="4111" width="10.42578125" style="106" customWidth="1"/><col min="4112" max="4112" width="11.42578125" style="106"/><col min="4113" max="4114" width="12.5703125" style="106" customWidth="1"/><col min="4115" max="4352" width="11.42578125" style="106"/><col min="4353" max="4353" width="3.28515625" style="106" customWidth="1"/><col min="4354" max="4354" width="56.140625" style="106" customWidth="1"/><col min="4355" max="4355" width="13" style="106" customWidth="1"/><col min="4356" max="4356" width="12.7109375" style="106" customWidth="1"/><col min="4357" max="4357" width="11.5703125" style="106" customWidth="1"/><col min="4358" max="4358" width="11.140625" style="106" customWidth="1"/><col min="4359" max="4359" width="11.28515625" style="106" customWidth="1"/><col min="4360" max="4360" width="10.140625" style="106" customWidth="1"/><col min="4361" max="4361" width="9.5703125" style="106" customWidth="1"/><col min="4362" max="4362" width="10.7109375" style="106" customWidth="1"/><col min="4363" max="4363" width="8.5703125" style="106" customWidth="1"/><col min="4364" max="4364" width="12.42578125" style="106" customWidth="1"/><col min="4365" max="4365" width="9.7109375" style="106" customWidth="1"/><col min="4366" max="4366" width="11.28515625" style="106" customWidth="1"/><col min="4367" max="4367" width="10.42578125" style="106" customWidth="1"/><col min="4368" max="4368" width="11.42578125" style="106"/><col min="4369" max="4370" width="12.5703125" style="106" customWidth="1"/><col min="4371" max="4608" width="11.42578125" style="106"/><col min="4609" max="4609" width="3.28515625" style="106" customWidth="1"/><col min="4610" max="4610" width="56.140625" style="106" customWidth="1"/><col min="4611" max="4611" width="13" style="106" customWidth="1"/><col min="4612" max="4612" width="12.7109375" style="106" customWidth="1"/><col min="4613" max="4613" width="11.5703125" style="106" customWidth="1"/><col min="4614" max="4614" width="11.140625" style="106" customWidth="1"/><col min="4615" max="4615" width="11.28515625" style="106" customWidth="1"/><col min="4616" max="4616" width="10.140625" style="106" customWidth="1"/><col min="4617" max="4617" width="9.5703125" style="106" customWidth="1"/><col min="4618" max="4618" width="10.7109375" style="106" customWidth="1"/><col min="4619" max="4619" width="8.5703125" style="106" customWidth="1"/><col min="4620" max="4620" width="12.42578125" style="106" customWidth="1"/><col min="4621" max="4621" width="9.7109375" style="106" customWidth="1"/><col min="4622" max="4622" width="11.28515625" style="106" customWidth="1"/><col min="4623" max="4623" width="10.42578125" style="106" customWidth="1"/><col min="4624" max="4624" width="11.42578125" style="106"/><col min="4625" max="4626" width="12.5703125" style="106" customWidth="1"/><col min="4627" max="4864" width="11.42578125" style="106"/><col min="4865" max="4865" width="3.28515625" style="106" customWidth="1"/><col min="4866" max="4866" width="56.140625" style="106" customWidth="1"/><col min="4867" max="4867" width="13" style="106" customWidth="1"/><col min="4868" max="4868" width="12.7109375" style="106" customWidth="1"/><col min="4869" max="4869" width="11.5703125" style="106" customWidth="1"/><col min="4870" max="4870" width="11.140625" style="106" customWidth="1"/><col min="4871" max="4871" width="11.28515625" style="106" customWidth="1"/><col min="4872" max="4872" width="10.140625" style="106" customWidth="1"/><col min="4873" max="4873" width="9.5703125" style="106" customWidth="1"/><col min="4874" max="4874" width="10.7109375" style="106" customWidth="1"/><col min="4875" max="4875" width="8.5703125" style="106" customWidth="1"/><col min="4876" max="4876" width="12.42578125" style="106" customWidth="1"/><col min="4877" max="4877" width="9.7109375" style="106" customWidth="1"/><col min="4878" max="4878" width="11.28515625" style="106" customWidth="1"/><col min="4879" max="4879" width="10.42578125" style="106" customWidth="1"/><col min="4880" max="4880" width="11.42578125" style="106"/><col min="4881" max="4882" width="12.5703125" style="106" customWidth="1"/><col min="4883" max="5120" width="11.42578125" style="106"/><col min="5121" max="5121" width="3.28515625" style="106" customWidth="1"/><col min="5122" max="5122" width="56.140625" style="106" customWidth="1"/><col min="5123" max="5123" width="13" style="106" customWidth="1"/><col min="5124" max="5124" width="12.7109375" style="106" customWidth="1"/><col min="5125" max="5125" width="11.5703125" style="106" customWidth="1"/><col min="5126" max="5126" width="11.140625" style="106" customWidth="1"/><col min="5127" max="5127" width="11.28515625" style="106" customWidth="1"/><col min="5128" max="5128" width="10.140625" style="106" customWidth="1"/><col min="5129" max="5129" width="9.5703125" style="106" customWidth="1"/><col min="5130" max="5130" width="10.7109375" style="106" customWidth="1"/><col min="5131" max="5131" width="8.5703125" style="106" customWidth="1"/><col min="5132" max="5132" width="12.42578125" style="106" customWidth="1"/><col min="5133" max="5133" width="9.7109375" style="106" customWidth="1"/><col min="5134" max="5134" width="11.28515625" style="106" customWidth="1"/><col min="5135" max="5135" width="10.42578125" style="106" customWidth="1"/><col min="5136" max="5136" width="11.42578125" style="106"/><col min="5137" max="5138" width="12.5703125" style="106" customWidth="1"/><col min="5139" max="5376" width="11.42578125" style="106"/><col min="5377" max="5377" width="3.28515625" style="106" customWidth="1"/><col min="5378" max="5378" width="56.140625" style="106" customWidth="1"/><col min="5379" max="5379" width="13" style="106" customWidth="1"/><col min="5380" max="5380" width="12.7109375" style="106" customWidth="1"/><col min="5381" max="5381" width="11.5703125" style="106" customWidth="1"/><col min="5382" max="5382" width="11.140625" style="106" customWidth="1"/><col min="5383" max="5383" width="11.28515625" style="106" customWidth="1"/><col min="5384" max="5384" width="10.140625" style="106" customWidth="1"/><col min="5385" max="5385" width="9.5703125" style="106" customWidth="1"/><col min="5386" max="5386" width="10.7109375" style="106" customWidth="1"/><col min="5387" max="5387" width="8.5703125" style="106" customWidth="1"/><col min="5388" max="5388" width="12.42578125" style="106" customWidth="1"/><col min="5389" max="5389" width="9.7109375" style="106" customWidth="1"/><col min="5390" max="5390" width="11.28515625" style="106" customWidth="1"/><col min="5391" max="5391" width="10.42578125" style="106" customWidth="1"/><col min="5392" max="5392" width="11.42578125" style="106"/><col min="5393" max="5394" width="12.5703125" style="106" customWidth="1"/><col min="5395" max="5632" width="11.42578125" style="106"/><col min="5633" max="5633" width="3.28515625" style="106" customWidth="1"/><col min="5634" max="5634" width="56.140625" style="106" customWidth="1"/><col min="5635" max="5635" width="13" style="106" customWidth="1"/><col min="5636" max="5636" width="12.7109375" style="106" customWidth="1"/><col min="5637" max="5637" width="11.5703125" style="106" customWidth="1"/><col min="5638" max="5638" width="11.140625" style="106" customWidth="1"/><col min="5639" max="5639" width="11.28515625" style="106" customWidth="1"/><col min="5640" max="5640" width="10.140625" style="106" customWidth="1"/><col min="5641" max="5641" width="9.5703125" style="106" customWidth="1"/><col min="5642" max="5642" width="10.7109375" style="106" customWidth="1"/><col min="5643" max="5643" width="8.5703125" style="106" customWidth="1"/><col min="5644" max="5644" width="12.42578125" style="106" customWidth="1"/><col min="5645" max="5645" width="9.7109375" style="106" customWidth="1"/><col min="5646" max="5646" width="11.28515625" style="106" customWidth="1"/><col min="5647" max="5647" width="10.42578125" style="106" customWidth="1"/><col min="5648" max="5648" width="11.42578125" style="106"/><col min="5649" max="5650" width="12.5703125" style="106" customWidth="1"/><col min="5651" max="5888" width="11.42578125" style="106"/><col min="5889" max="5889" width="3.28515625" style="106" customWidth="1"/><col min="5890" max="5890" width="56.140625" style="106" customWidth="1"/><col min="5891" max="5891" width="13" style="106" customWidth="1"/><col min="5892" max="5892" width="12.7109375" style="106" customWidth="1"/><col min="5893" max="5893" width="11.5703125" style="106" customWidth="1"/><col min="5894" max="5894" width="11.140625" style="106" customWidth="1"/><col min="5895" max="5895" width="11.28515625" style="106" customWidth="1"/><col min="5896" max="5896" width="10.140625" style="106" customWidth="1"/><col min="5897" max="5897" width="9.5703125" style="106" customWidth="1"/><col min="5898" max="5898" width="10.7109375" style="106" customWidth="1"/><col min="5899" max="5899" width="8.5703125" style="106" customWidth="1"/><col min="5900" max="5900" width="12.42578125" style="106" customWidth="1"/><col min="5901" max="5901" width="9.7109375" style="106" customWidth="1"/><col min="5902" max="5902" width="11.28515625" style="106" customWidth="1"/><col min="5903" max="5903" width="10.42578125" style="106" customWidth="1"/><col min="5904" max="5904" width="11.42578125" style="106"/><col min="5905" max="5906" width="12.5703125" style="106" customWidth="1"/><col min="5907" max="6144" width="11.42578125" style="106"/><col min="6145" max="6145" width="3.28515625" style="106" customWidth="1"/><col min="6146" max="6146" width="56.140625" style="106" customWidth="1"/><col min="6147" max="6147" width="13" style="106" customWidth="1"/><col min="6148" max="6148" width="12.7109375" style="106" customWidth="1"/><col min="6149" max="6149" width="11.5703125" style="106" customWidth="1"/><col min="6150" max="6150" width="11.140625" style="106" customWidth="1"/><col min="6151" max="6151" width="11.28515625" style="106" customWidth="1"/><col min="6152" max="6152" width="10.140625" style="106" customWidth="1"/><col min="6153" max="6153" width="9.5703125" style="106" customWidth="1"/><col min="6154" max="6154" width="10.7109375" style="106" customWidth="1"/><col min="6155" max="6155" width="8.5703125" style="106" customWidth="1"/><col min="6156" max="6156" width="12.42578125" style="106" customWidth="1"/><col min="6157" max="6157" width="9.7109375" style="106" customWidth="1"/><col min="6158" max="6158" width="11.28515625" style="106" customWidth="1"/><col min="6159" max="6159" width="10.42578125" style="106" customWidth="1"/><col min="6160" max="6160" width="11.42578125" style="106"/><col min="6161" max="6162" width="12.5703125" style="106" customWidth="1"/><col min="6163" max="6400" width="11.42578125" style="106"/><col min="6401" max="6401" width="3.28515625" style="106" customWidth="1"/><col min="6402" max="6402" width="56.140625" style="106" customWidth="1"/><col min="6403" max="6403" width="13" style="106" customWidth="1"/><col min="6404" max="6404" width="12.7109375" style="106" customWidth="1"/><col min="6405" max="6405" width="11.5703125" style="106" customWidth="1"/><col min="6406" max="6406" width="11.140625" style="106" customWidth="1"/><col min="6407" max="6407" width="11.28515625" style="106" customWidth="1"/><col min="6408" max="6408" width="10.140625" style="106" customWidth="1"/><col min="6409" max="6409" width="9.5703125" style="106" customWidth="1"/><col min="6410" max="6410" width="10.7109375" style="106" customWidth="1"/><col min="6411" max="6411" width="8.5703125" style="106" customWidth="1"/><col min="6412" max="6412" width="12.42578125" style="106" customWidth="1"/><col min="6413" max="6413" width="9.7109375" style="106" customWidth="1"/><col min="6414" max="6414" width="11.28515625" style="106" customWidth="1"/><col min="6415" max="6415" width="10.42578125" style="106" customWidth="1"/><col min="6416" max="6416" width="11.42578125" style="106"/><col min="6417" max="6418" width="12.5703125" style="106" customWidth="1"/><col min="6419" max="6656" width="11.42578125" style="106"/><col min="6657" max="6657" width="3.28515625" style="106" customWidth="1"/><col min="6658" max="6658" width="56.140625" style="106" customWidth="1"/><col min="6659" max="6659" width="13" style="106" customWidth="1"/><col min="6660" max="6660" width="12.7109375" style="106" customWidth="1"/><col min="6661" max="6661" width="11.5703125" style="106" customWidth="1"/><col min="6662" max="6662" width="11.140625" style="106" customWidth="1"/><col min="6663" max="6663" width="11.28515625" style="106" customWidth="1"/><col min="6664" max="6664" width="10.140625" style="106" customWidth="1"/><col min="6665" max="6665" width="9.5703125" style="106" customWidth="1"/><col min="6666" max="6666" width="10.7109375" style="106" customWidth="1"/><col min="6667" max="6667" width="8.5703125" style="106" customWidth="1"/><col min="6668" max="6668" width="12.42578125" style="106" customWidth="1"/><col min="6669" max="6669" width="9.7109375" style="106" customWidth="1"/><col min="6670" max="6670" width="11.28515625" style="106" customWidth="1"/><col min="6671" max="6671" width="10.42578125" style="106" customWidth="1"/><col min="6672" max="6672" width="11.42578125" style="106"/><col min="6673" max="6674" width="12.5703125" style="106" customWidth="1"/><col min="6675" max="6912" width="11.42578125" style="106"/><col min="6913" max="6913" width="3.28515625" style="106" customWidth="1"/><col min="6914" max="6914" width="56.140625" style="106" customWidth="1"/><col min="6915" max="6915" width="13" style="106" customWidth="1"/><col min="6916" max="6916" width="12.7109375" style="106" customWidth="1"/><col min="6917" max="6917" width="11.5703125" style="106" customWidth="1"/><col min="6918" max="6918" width="11.140625" style="106" customWidth="1"/><col min="6919" max="6919" width="11.28515625" style="106" customWidth="1"/><col min="6920" max="6920" width="10.140625" style="106" customWidth="1"/><col min="6921" max="6921" width="9.5703125" style="106" customWidth="1"/><col min="6922" max="6922" width="10.7109375" style="106" customWidth="1"/><col min="6923" max="6923" width="8.5703125" style="106" customWidth="1"/><col min="6924" max="6924" width="12.42578125" style="106" customWidth="1"/><col min="6925" max="6925" width="9.7109375" style="106" customWidth="1"/><col min="6926" max="6926" width="11.28515625" style="106" customWidth="1"/><col min="6927" max="6927" width="10.42578125" style="106" customWidth="1"/><col min="6928" max="6928" width="11.42578125" style="106"/><col min="6929" max="6930" width="12.5703125" style="106" customWidth="1"/><col min="6931" max="7168" width="11.42578125" style="106"/><col min="7169" max="7169" width="3.28515625" style="106" customWidth="1"/><col min="7170" max="7170" width="56.140625" style="106" customWidth="1"/><col min="7171" max="7171" width="13" style="106" customWidth="1"/><col min="7172" max="7172" width="12.7109375" style="106" customWidth="1"/><col min="7173" max="7173" width="11.5703125" style="106" customWidth="1"/><col min="7174" max="7174" width="11.140625" style="106" customWidth="1"/><col min="7175" max="7175" width="11.28515625" style="106" customWidth="1"/><col min="7176" max="7176" width="10.140625" style="106" customWidth="1"/><col min="7177" max="7177" width="9.5703125" style="106" customWidth="1"/><col min="7178" max="7178" width="10.7109375" style="106" customWidth="1"/><col min="7179" max="7179" width="8.5703125" style="106" customWidth="1"/><col min="7180" max="7180" width="12.42578125" style="106" customWidth="1"/><col min="7181" max="7181" width="9.7109375" style="106" customWidth="1"/><col min="7182" max="7182" width="11.28515625" style="106" customWidth="1"/><col min="7183" max="7183" width="10.42578125" style="106" customWidth="1"/><col min="7184" max="7184" width="11.42578125" style="106"/><col min="7185" max="7186" width="12.5703125" style="106" customWidth="1"/><col min="7187" max="7424" width="11.42578125" style="106"/><col min="7425" max="7425" width="3.28515625" style="106" customWidth="1"/><col min="7426" max="7426" width="56.140625" style="106" customWidth="1"/><col min="7427" max="7427" width="13" style="106" customWidth="1"/><col min="7428" max="7428" width="12.7109375" style="106" customWidth="1"/><col min="7429" max="7429" width="11.5703125" style="106" customWidth="1"/><col min="7430" max="7430" width="11.140625" style="106" customWidth="1"/><col min="7431" max="7431" width="11.28515625" style="106" customWidth="1"/><col min="7432" max="7432" width="10.140625" style="106" customWidth="1"/><col min="7433" max="7433" width="9.5703125" style="106" customWidth="1"/><col min="7434" max="7434" width="10.7109375" style="106" customWidth="1"/><col min="7435" max="7435" width="8.5703125" style="106" customWidth="1"/><col min="7436" max="7436" width="12.42578125" style="106" customWidth="1"/><col min="7437" max="7437" width="9.7109375" style="106" customWidth="1"/><col min="7438" max="7438" width="11.28515625" style="106" customWidth="1"/><col min="7439" max="7439" width="10.42578125" style="106" customWidth="1"/><col min="7440" max="7440" width="11.42578125" style="106"/><col min="7441" max="7442" width="12.5703125" style="106" customWidth="1"/><col min="7443" max="7680" width="11.42578125" style="106"/><col min="7681" max="7681" width="3.28515625" style="106" customWidth="1"/><col min="7682" max="7682" width="56.140625" style="106" customWidth="1"/><col min="7683" max="7683" width="13" style="106" customWidth="1"/><col min="7684" max="7684" width="12.7109375" style="106" customWidth="1"/><col min="7685" max="7685" width="11.5703125" style="106" customWidth="1"/><col min="7686" max="7686" width="11.140625" style="106" customWidth="1"/><col min="7687" max="7687" width="11.28515625" style="106" customWidth="1"/><col min="7688" max="7688" width="10.140625" style="106" customWidth="1"/><col min="7689" max="7689" width="9.5703125" style="106" customWidth="1"/><col min="7690" max="7690" width="10.7109375" style="106" customWidth="1"/><col min="7691" max="7691" width="8.5703125" style="106" customWidth="1"/><col min="7692" max="7692" width="12.42578125" style="106" customWidth="1"/><col min="7693" max="7693" width="9.7109375" style="106" customWidth="1"/><col min="7694" max="7694" width="11.28515625" style="106" customWidth="1"/><col min="7695" max="7695" width="10.42578125" style="106" customWidth="1"/><col min="7696" max="7696" width="11.42578125" style="106"/><col min="7697" max="7698" width="12.5703125" style="106" customWidth="1"/><col min="7699" max="7936" width="11.42578125" style="106"/><col min="7937" max="7937" width="3.28515625" style="106" customWidth="1"/><col min="7938" max="7938" width="56.140625" style="106" customWidth="1"/><col min="7939" max="7939" width="13" style="106" customWidth="1"/><col min="7940" max="7940" width="12.7109375" style="106" customWidth="1"/><col min="7941" max="7941" width="11.5703125" style="106" customWidth="1"/><col min="7942" max="7942" width="11.140625" style="106" customWidth="1"/><col min="7943" max="7943" width="11.28515625" style="106" customWidth="1"/><col min="7944" max="7944" width="10.140625" style="106" customWidth="1"/><col min="7945" max="7945" width="9.5703125" style="106" customWidth="1"/><col min="7946" max="7946" width="10.7109375" style="106" customWidth="1"/><col min="7947" max="7947" width="8.5703125" style="106" customWidth="1"/><col min="7948" max="7948" width="12.42578125" style="106" customWidth="1"/><col min="7949" max="7949" width="9.7109375" style="106" customWidth="1"/><col min="7950" max="7950" width="11.28515625" style="106" customWidth="1"/><col min="7951" max="7951" width="10.42578125" style="106" customWidth="1"/><col min="7952" max="7952" width="11.42578125" style="106"/><col min="7953" max="7954" width="12.5703125" style="106" customWidth="1"/><col min="7955" max="8192" width="11.42578125" style="106"/><col min="8193" max="8193" width="3.28515625" style="106" customWidth="1"/><col min="8194" max="8194" width="56.140625" style="106" customWidth="1"/><col min="8195" max="8195" width="13" style="106" customWidth="1"/><col min="8196" max="8196" width="12.7109375" style="106" customWidth="1"/><col min="8197" max="8197" width="11.5703125" style="106" customWidth="1"/><col min="8198" max="8198" width="11.140625" style="106" customWidth="1"/><col min="8199" max="8199" width="11.28515625" style="106" customWidth="1"/><col min="8200" max="8200" width="10.140625" style="106" customWidth="1"/><col min="8201" max="8201" width="9.5703125" style="106" customWidth="1"/><col min="8202" max="8202" width="10.7109375" style="106" customWidth="1"/><col min="8203" max="8203" width="8.5703125" style="106" customWidth="1"/><col min="8204" max="8204" width="12.42578125" style="106" customWidth="1"/><col min="8205" max="8205" width="9.7109375" style="106" customWidth="1"/><col min="8206" max="8206" width="11.28515625" style="106" customWidth="1"/><col min="8207" max="8207" width="10.42578125" style="106" customWidth="1"/><col min="8208" max="8208" width="11.42578125" style="106"/><col min="8209" max="8210" width="12.5703125" style="106" customWidth="1"/><col min="8211" max="8448" width="11.42578125" style="106"/><col min="8449" max="8449" width="3.28515625" style="106" customWidth="1"/><col min="8450" max="8450" width="56.140625" style="106" customWidth="1"/><col min="8451" max="8451" width="13" style="106" customWidth="1"/><col min="8452" max="8452" width="12.7109375" style="106" customWidth="1"/><col min="8453" max="8453" width="11.5703125" style="106" customWidth="1"/><col min="8454" max="8454" width="11.140625" style="106" customWidth="1"/><col min="8455" max="8455" width="11.28515625" style="106" customWidth="1"/><col min="8456" max="8456" width="10.140625" style="106" customWidth="1"/><col min="8457" max="8457" width="9.5703125" style="106" customWidth="1"/><col min="8458" max="8458" width="10.7109375" style="106" customWidth="1"/><col min="8459" max="8459" width="8.5703125" style="106" customWidth="1"/><col min="8460" max="8460" width="12.42578125" style="106" customWidth="1"/><col min="8461" max="8461" width="9.7109375" style="106" customWidth="1"/><col min="8462" max="8462" width="11.28515625" style="106" customWidth="1"/><col min="8463" max="8463" width="10.42578125" style="106" customWidth="1"/><col min="8464" max="8464" width="11.42578125" style="106"/><col min="8465" max="8466" width="12.5703125" style="106" customWidth="1"/><col min="8467" max="8704" width="11.42578125" style="106"/><col min="8705" max="8705" width="3.28515625" style="106" customWidth="1"/><col min="8706" max="8706" width="56.140625" style="106" customWidth="1"/><col min="8707" max="8707" width="13" style="106" customWidth="1"/><col min="8708" max="8708" width="12.7109375" style="106" customWidth="1"/><col min="8709" max="8709" width="11.5703125" style="106" customWidth="1"/><col min="8710" max="8710" width="11.140625" style="106" customWidth="1"/><col min="8711" max="8711" width="11.28515625" style="106" customWidth="1"/><col min="8712" max="8712" width="10.140625" style="106" customWidth="1"/><col min="8713" max="8713" width="9.5703125" style="106" customWidth="1"/><col min="8714" max="8714" width="10.7109375" style="106" customWidth="1"/><col min="8715" max="8715" width="8.5703125" style="106" customWidth="1"/><col min="8716" max="8716" width="12.42578125" style="106" customWidth="1"/><col min="8717" max="8717" width="9.7109375" style="106" customWidth="1"/><col min="8718" max="8718" width="11.28515625" style="106" customWidth="1"/><col min="8719" max="8719" width="10.42578125" style="106" customWidth="1"/><col min="8720" max="8720" width="11.42578125" style="106"/><col min="8721" max="8722" width="12.5703125" style="106" customWidth="1"/><col min="8723" max="8960" width="11.42578125" style="106"/><col min="8961" max="8961" width="3.28515625" style="106" customWidth="1"/><col min="8962" max="8962" width="56.140625" style="106" customWidth="1"/><col min="8963" max="8963" width="13" style="106" customWidth="1"/><col min="8964" max="8964" width="12.7109375" style="106" customWidth="1"/><col min="8965" max="8965" width="11.5703125" style="106" customWidth="1"/><col min="8966" max="8966" width="11.140625" style="106" customWidth="1"/><col min="8967" max="8967" width="11.28515625" style="106" customWidth="1"/><col min="8968" max="8968" width="10.140625" style="106" customWidth="1"/><col min="8969" max="8969" width="9.5703125" style="106" customWidth="1"/><col min="8970" max="8970" width="10.7109375" style="106" customWidth="1"/><col min="8971" max="8971" width="8.5703125" style="106" customWidth="1"/><col min="8972" max="8972" width="12.42578125" style="106" customWidth="1"/><col min="8973" max="8973" width="9.7109375" style="106" customWidth="1"/><col min="8974" max="8974" width="11.28515625" style="106" customWidth="1"/><col min="8975" max="8975" width="10.42578125" style="106" customWidth="1"/><col min="8976" max="8976" width="11.42578125" style="106"/><col min="8977" max="8978" width="12.5703125" style="106" customWidth="1"/><col min="8979" max="9216" width="11.42578125" style="106"/><col min="9217" max="9217" width="3.28515625" style="106" customWidth="1"/><col min="9218" max="9218" width="56.140625" style="106" customWidth="1"/><col min="9219" max="9219" width="13" style="106" customWidth="1"/><col min="9220" max="9220" width="12.7109375" style="106" customWidth="1"/><col min="9221" max="9221" width="11.5703125" style="106" customWidth="1"/><col min="9222" max="9222" width="11.140625" style="106" customWidth="1"/><col min="9223" max="9223" width="11.28515625" style="106" customWidth="1"/><col min="9224" max="9224" width="10.140625" style="106" customWidth="1"/><col min="9225" max="9225" width="9.5703125" style="106" customWidth="1"/><col min="9226" max="9226" width="10.7109375" style="106" customWidth="1"/><col min="9227" max="9227" width="8.5703125" style="106" customWidth="1"/><col min="9228" max="9228" width="12.42578125" style="106" customWidth="1"/><col min="9229" max="9229" width="9.7109375" style="106" customWidth="1"/><col min="9230" max="9230" width="11.28515625" style="106" customWidth="1"/><col min="9231" max="9231" width="10.42578125" style="106" customWidth="1"/><col min="9232" max="9232" width="11.42578125" style="106"/><col min="9233" max="9234" width="12.5703125" style="106" customWidth="1"/><col min="9235" max="9472" width="11.42578125" style="106"/><col min="9473" max="9473" width="3.28515625" style="106" customWidth="1"/><col min="9474" max="9474" width="56.140625" style="106" customWidth="1"/><col min="9475" max="9475" width="13" style="106" customWidth="1"/><col min="9476" max="9476" width="12.7109375" style="106" customWidth="1"/><col min="9477" max="9477" width="11.5703125" style="106" customWidth="1"/><col min="9478" max="9478" width="11.140625" style="106" customWidth="1"/><col min="9479" max="9479" width="11.28515625" style="106" customWidth="1"/><col min="9480" max="9480" width="10.140625" style="106" customWidth="1"/><col min="9481" max="9481" width="9.5703125" style="106" customWidth="1"/><col min="9482" max="9482" width="10.7109375" style="106" customWidth="1"/><col min="9483" max="9483" width="8.5703125" style="106" customWidth="1"/><col min="9484" max="9484" width="12.42578125" style="106" customWidth="1"/><col min="9485" max="9485" width="9.7109375" style="106" customWidth="1"/><col min="9486" max="9486" width="11.28515625" style="106" customWidth="1"/><col min="9487" max="9487" width="10.42578125" style="106" customWidth="1"/><col min="9488" max="9488" width="11.42578125" style="106"/><col min="9489" max="9490" width="12.5703125" style="106" customWidth="1"/><col min="9491" max="9728" width="11.42578125" style="106"/><col min="9729" max="9729" width="3.28515625" style="106" customWidth="1"/><col min="9730" max="9730" width="56.140625" style="106" customWidth="1"/><col min="9731" max="9731" width="13" style="106" customWidth="1"/><col min="9732" max="9732" width="12.7109375" style="106" customWidth="1"/><col min="9733" max="9733" width="11.5703125" style="106" customWidth="1"/><col min="9734" max="9734" width="11.140625" style="106" customWidth="1"/><col min="9735" max="9735" width="11.28515625" style="106" customWidth="1"/><col min="9736" max="9736" width="10.140625" style="106" customWidth="1"/><col min="9737" max="9737" width="9.5703125" style="106" customWidth="1"/><col min="9738" max="9738" width="10.7109375" style="106" customWidth="1"/><col min="9739" max="9739" width="8.5703125" style="106" customWidth="1"/><col min="9740" max="9740" width="12.42578125" style="106" customWidth="1"/><col min="9741" max="9741" width="9.7109375" style="106" customWidth="1"/><col min="9742" max="9742" width="11.28515625" style="106" customWidth="1"/><col min="9743" max="9743" width="10.42578125" style="106" customWidth="1"/><col min="9744" max="9744" width="11.42578125" style="106"/><col min="9745" max="9746" width="12.5703125" style="106" customWidth="1"/><col min="9747" max="9984" width="11.42578125" style="106"/><col min="9985" max="9985" width="3.28515625" style="106" customWidth="1"/><col min="9986" max="9986" width="56.140625" style="106" customWidth="1"/><col min="9987" max="9987" width="13" style="106" customWidth="1"/><col min="9988" max="9988" width="12.7109375" style="106" customWidth="1"/><col min="9989" max="9989" width="11.5703125" style="106" customWidth="1"/><col min="9990" max="9990" width="11.140625" style="106" customWidth="1"/><col min="9991" max="9991" width="11.28515625" style="106" customWidth="1"/><col min="9992" max="9992" width="10.140625" style="106" customWidth="1"/><col min="9993" max="9993" width="9.5703125" style="106" customWidth="1"/><col min="9994" max="9994" width="10.7109375" style="106" customWidth="1"/><col min="9995" max="9995" width="8.5703125" style="106" customWidth="1"/><col min="9996" max="9996" width="12.42578125" style="106" customWidth="1"/><col min="9997" max="9997" width="9.7109375" style="106" customWidth="1"/><col min="9998" max="9998" width="11.28515625" style="106" customWidth="1"/><col min="9999" max="9999" width="10.42578125" style="106" customWidth="1"/><col min="10000" max="10000" width="11.42578125" style="106"/><col min="10001" max="10002" width="12.5703125" style="106" customWidth="1"/><col min="10003" max="10240" width="11.42578125" style="106"/><col min="10241" max="10241" width="3.28515625" style="106" customWidth="1"/><col min="10242" max="10242" width="56.140625" style="106" customWidth="1"/><col min="10243" max="10243" width="13" style="106" customWidth="1"/><col min="10244" max="10244" width="12.7109375" style="106" customWidth="1"/><col min="10245" max="10245" width="11.5703125" style="106" customWidth="1"/><col min="10246" max="10246" width="11.140625" style="106" customWidth="1"/><col min="10247" max="10247" width="11.28515625" style="106" customWidth="1"/><col min="10248" max="10248" width="10.140625" style="106" customWidth="1"/><col min="10249" max="10249" width="9.5703125" style="106" customWidth="1"/><col min="10250" max="10250" width="10.7109375" style="106" customWidth="1"/><col min="10251" max="10251" width="8.5703125" style="106" customWidth="1"/><col min="10252" max="10252" width="12.42578125" style="106" customWidth="1"/><col min="10253" max="10253" width="9.7109375" style="106" customWidth="1"/><col min="10254" max="10254" width="11.28515625" style="106" customWidth="1"/><col min="10255" max="10255" width="10.42578125" style="106" customWidth="1"/><col min="10256" max="10256" width="11.42578125" style="106"/><col min="10257" max="10258" width="12.5703125" style="106" customWidth="1"/><col min="10259" max="10496" width="11.42578125" style="106"/><col min="10497" max="10497" width="3.28515625" style="106" customWidth="1"/><col min="10498" max="10498" width="56.140625" style="106" customWidth="1"/><col min="10499" max="10499" width="13" style="106" customWidth="1"/><col min="10500" max="10500" width="12.7109375" style="106" customWidth="1"/><col min="10501" max="10501" width="11.5703125" style="106" customWidth="1"/><col min="10502" max="10502" width="11.140625" style="106" customWidth="1"/><col min="10503" max="10503" width="11.28515625" style="106" customWidth="1"/><col min="10504" max="10504" width="10.140625" style="106" customWidth="1"/><col min="10505" max="10505" width="9.5703125" style="106" customWidth="1"/><col min="10506" max="10506" width="10.7109375" style="106" customWidth="1"/><col min="10507" max="10507" width="8.5703125" style="106" customWidth="1"/><col min="10508" max="10508" width="12.42578125" style="106" customWidth="1"/><col min="10509" max="10509" width="9.7109375" style="106" customWidth="1"/><col min="10510" max="10510" width="11.28515625" style="106" customWidth="1"/><col min="10511" max="10511" width="10.42578125" style="106" customWidth="1"/><col min="10512" max="10512" width="11.42578125" style="106"/><col min="10513" max="10514" width="12.5703125" style="106" customWidth="1"/><col min="10515" max="10752" width="11.42578125" style="106"/><col min="10753" max="10753" width="3.28515625" style="106" customWidth="1"/><col min="10754" max="10754" width="56.140625" style="106" customWidth="1"/><col min="10755" max="10755" width="13" style="106" customWidth="1"/><col min="10756" max="10756" width="12.7109375" style="106" customWidth="1"/><col min="10757" max="10757" width="11.5703125" style="106" customWidth="1"/><col min="10758" max="10758" width="11.140625" style="106" customWidth="1"/><col min="10759" max="10759" width="11.28515625" style="106" customWidth="1"/><col min="10760" max="10760" width="10.140625" style="106" customWidth="1"/><col min="10761" max="10761" width="9.5703125" style="106" customWidth="1"/><col min="10762" max="10762" width="10.7109375" style="106" customWidth="1"/><col min="10763" max="10763" width="8.5703125" style="106" customWidth="1"/><col min="10764" max="10764" width="12.42578125" style="106" customWidth="1"/><col min="10765" max="10765" width="9.7109375" style="106" customWidth="1"/><col min="10766" max="10766" width="11.28515625" style="106" customWidth="1"/><col min="10767" max="10767" width="10.42578125" style="106" customWidth="1"/><col min="10768" max="10768" width="11.42578125" style="106"/><col min="10769" max="10770" width="12.5703125" style="106" customWidth="1"/><col min="10771" max="11008" width="11.42578125" style="106"/><col min="11009" max="11009" width="3.28515625" style="106" customWidth="1"/><col min="11010" max="11010" width="56.140625" style="106" customWidth="1"/><col min="11011" max="11011" width="13" style="106" customWidth="1"/><col min="11012" max="11012" width="12.7109375" style="106" customWidth="1"/><col min="11013" max="11013" width="11.5703125" style="106" customWidth="1"/><col min="11014" max="11014" width="11.140625" style="106" customWidth="1"/><col min="11015" max="11015" width="11.28515625" style="106" customWidth="1"/><col min="11016" max="11016" width="10.140625" style="106" customWidth="1"/><col min="11017" max="11017" width="9.5703125" style="106" customWidth="1"/><col min="11018" max="11018" width="10.7109375" style="106" customWidth="1"/><col min="11019" max="11019" width="8.5703125" style="106" customWidth="1"/><col min="11020" max="11020" width="12.42578125" style="106" customWidth="1"/><col min="11021" max="11021" width="9.7109375" style="106" customWidth="1"/><col min="11022" max="11022" width="11.28515625" style="106" customWidth="1"/><col min="11023" max="11023" width="10.42578125" style="106" customWidth="1"/><col min="11024" max="11024" width="11.42578125" style="106"/><col min="11025" max="11026" width="12.5703125" style="106" customWidth="1"/><col min="11027" max="11264" width="11.42578125" style="106"/><col min="11265" max="11265" width="3.28515625" style="106" customWidth="1"/><col min="11266" max="11266" width="56.140625" style="106" customWidth="1"/><col min="11267" max="11267" width="13" style="106" customWidth="1"/><col min="11268" max="11268" width="12.7109375" style="106" customWidth="1"/><col min="11269" max="11269" width="11.5703125" style="106" customWidth="1"/><col min="11270" max="11270" width="11.140625" style="106" customWidth="1"/><col min="11271" max="11271" width="11.28515625" style="106" customWidth="1"/><col min="11272" max="11272" width="10.140625" style="106" customWidth="1"/><col min="11273" max="11273" width="9.5703125" style="106" customWidth="1"/><col min="11274" max="11274" width="10.7109375" style="106" customWidth="1"/><col min="11275" max="11275" width="8.5703125" style="106" customWidth="1"/><col min="11276" max="11276" width="12.42578125" style="106" customWidth="1"/><col min="11277" max="11277" width="9.7109375" style="106" customWidth="1"/><col min="11278" max="11278" width="11.28515625" style="106" customWidth="1"/><col min="11279" max="11279" width="10.42578125" style="106" customWidth="1"/><col min="11280" max="11280" width="11.42578125" style="106"/><col min="11281" max="11282" width="12.5703125" style="106" customWidth="1"/><col min="11283" max="11520" width="11.42578125" style="106"/><col min="11521" max="11521" width="3.28515625" style="106" customWidth="1"/><col min="11522" max="11522" width="56.140625" style="106" customWidth="1"/><col min="11523" max="11523" width="13" style="106" customWidth="1"/><col min="11524" max="11524" width="12.7109375" style="106" customWidth="1"/><col min="11525" max="11525" width="11.5703125" style="106" customWidth="1"/><col min="11526" max="11526" width="11.140625" style="106" customWidth="1"/><col min="11527" max="11527" width="11.28515625" style="106" customWidth="1"/><col min="11528" max="11528" width="10.140625" style="106" customWidth="1"/><col min="11529" max="11529" width="9.5703125" style="106" customWidth="1"/><col min="11530" max="11530" width="10.7109375" style="106" customWidth="1"/><col min="11531" max="11531" width="8.5703125" style="106" customWidth="1"/><col min="11532" max="11532" width="12.42578125" style="106" customWidth="1"/><col min="11533" max="11533" width="9.7109375" style="106" customWidth="1"/><col min="11534" max="11534" width="11.28515625" style="106" customWidth="1"/><col min="11535" max="11535" width="10.42578125" style="106" customWidth="1"/><col min="11536" max="11536" width="11.42578125" style="106"/><col min="11537" max="11538" width="12.5703125" style="106" customWidth="1"/><col min="11539" max="11776" width="11.42578125" style="106"/><col min="11777" max="11777" width="3.28515625" style="106" customWidth="1"/><col min="11778" max="11778" width="56.140625" style="106" customWidth="1"/><col min="11779" max="11779" width="13" style="106" customWidth="1"/><col min="11780" max="11780" width="12.7109375" style="106" customWidth="1"/><col min="11781" max="11781" width="11.5703125" style="106" customWidth="1"/><col min="11782" max="11782" width="11.140625" style="106" customWidth="1"/><col min="11783" max="11783" width="11.28515625" style="106" customWidth="1"/><col min="11784" max="11784" width="10.140625" style="106" customWidth="1"/><col min="11785" max="11785" width="9.5703125" style="106" customWidth="1"/><col min="11786" max="11786" width="10.7109375" style="106" customWidth="1"/><col min="11787" max="11787" width="8.5703125" style="106" customWidth="1"/><col min="11788" max="11788" width="12.42578125" style="106" customWidth="1"/><col min="11789" max="11789" width="9.7109375" style="106" customWidth="1"/><col min="11790" max="11790" width="11.28515625" style="106" customWidth="1"/><col min="11791" max="11791" width="10.42578125" style="106" customWidth="1"/><col min="11792" max="11792" width="11.42578125" style="106"/><col min="11793" max="11794" width="12.5703125" style="106" customWidth="1"/><col min="11795" max="12032" width="11.42578125" style="106"/><col min="12033" max="12033" width="3.28515625" style="106" customWidth="1"/><col min="12034" max="12034" width="56.140625" style="106" customWidth="1"/><col min="12035" max="12035" width="13" style="106" customWidth="1"/><col min="12036" max="12036" width="12.7109375" style="106" customWidth="1"/><col min="12037" max="12037" width="11.5703125" style="106" customWidth="1"/><col min="12038" max="12038" width="11.140625" style="106" customWidth="1"/><col min="12039" max="12039" width="11.28515625" style="106" customWidth="1"/><col min="12040" max="12040" width="10.140625" style="106" customWidth="1"/><col min="12041" max="12041" width="9.5703125" style="106" customWidth="1"/><col min="12042" max="12042" width="10.7109375" style="106" customWidth="1"/><col min="12043" max="12043" width="8.5703125" style="106" customWidth="1"/><col min="12044" max="12044" width="12.42578125" style="106" customWidth="1"/><col min="12045" max="12045" width="9.7109375" style="106" customWidth="1"/><col min="12046" max="12046" width="11.28515625" style="106" customWidth="1"/><col min="12047" max="12047" width="10.42578125" style="106" customWidth="1"/><col min="12048" max="12048" width="11.42578125" style="106"/><col min="12049" max="12050" width="12.5703125" style="106" customWidth="1"/><col min="12051" max="12288" width="11.42578125" style="106"/><col min="12289" max="12289" width="3.28515625" style="106" customWidth="1"/><col min="12290" max="12290" width="56.140625" style="106" customWidth="1"/><col min="12291" max="12291" width="13" style="106" customWidth="1"/><col min="12292" max="12292" width="12.7109375" style="106" customWidth="1"/><col min="12293" max="12293" width="11.5703125" style="106" customWidth="1"/><col min="12294" max="12294" width="11.140625" style="106" customWidth="1"/><col min="12295" max="12295" width="11.28515625" style="106" customWidth="1"/><col min="12296" max="12296" width="10.140625" style="106" customWidth="1"/><col min="12297" max="12297" width="9.5703125" style="106" customWidth="1"/><col min="12298" max="12298" width="10.7109375" style="106" customWidth="1"/><col min="12299" max="12299" width="8.5703125" style="106" customWidth="1"/><col min="12300" max="12300" width="12.42578125" style="106" customWidth="1"/><col min="12301" max="12301" width="9.7109375" style="106" customWidth="1"/><col min="12302" max="12302" width="11.28515625" style="106" customWidth="1"/><col min="12303" max="12303" width="10.42578125" style="106" customWidth="1"/><col min="12304" max="12304" width="11.42578125" style="106"/><col min="12305" max="12306" width="12.5703125" style="106" customWidth="1"/><col min="12307" max="12544" width="11.42578125" style="106"/><col min="12545" max="12545" width="3.28515625" style="106" customWidth="1"/><col min="12546" max="12546" width="56.140625" style="106" customWidth="1"/><col min="12547" max="12547" width="13" style="106" customWidth="1"/><col min="12548" max="12548" width="12.7109375" style="106" customWidth="1"/><col min="12549" max="12549" width="11.5703125" style="106" customWidth="1"/><col min="12550" max="12550" width="11.140625" style="106" customWidth="1"/><col min="12551" max="12551" width="11.28515625" style="106" customWidth="1"/><col min="12552" max="12552" width="10.140625" style="106" customWidth="1"/><col min="12553" max="12553" width="9.5703125" style="106" customWidth="1"/><col min="12554" max="12554" width="10.7109375" style="106" customWidth="1"/><col min="12555" max="12555" width="8.5703125" style="106" customWidth="1"/><col min="12556" max="12556" width="12.42578125" style="106" customWidth="1"/><col min="12557" max="12557" width="9.7109375" style="106" customWidth="1"/><col min="12558" max="12558" width="11.28515625" style="106" customWidth="1"/><col min="12559" max="12559" width="10.42578125" style="106" customWidth="1"/><col min="12560" max="12560" width="11.42578125" style="106"/><col min="12561" max="12562" width="12.5703125" style="106" customWidth="1"/><col min="12563" max="12800" width="11.42578125" style="106"/><col min="12801" max="12801" width="3.28515625" style="106" customWidth="1"/><col min="12802" max="12802" width="56.140625" style="106" customWidth="1"/><col min="12803" max="12803" width="13" style="106" customWidth="1"/><col min="12804" max="12804" width="12.7109375" style="106" customWidth="1"/><col min="12805" max="12805" width="11.5703125" style="106" customWidth="1"/><col min="12806" max="12806" width="11.140625" style="106" customWidth="1"/><col min="12807" max="12807" width="11.28515625" style="106" customWidth="1"/><col min="12808" max="12808" width="10.140625" style="106" customWidth="1"/><col min="12809" max="12809" width="9.5703125" style="106" customWidth="1"/><col min="12810" max="12810" width="10.7109375" style="106" customWidth="1"/><col min="12811" max="12811" width="8.5703125" style="106" customWidth="1"/><col min="12812" max="12812" width="12.42578125" style="106" customWidth="1"/><col min="12813" max="12813" width="9.7109375" style="106" customWidth="1"/><col min="12814" max="12814" width="11.28515625" style="106" customWidth="1"/><col min="12815" max="12815" width="10.42578125" style="106" customWidth="1"/><col min="12816" max="12816" width="11.42578125" style="106"/><col min="12817" max="12818" width="12.5703125" style="106" customWidth="1"/><col min="12819" max="13056" width="11.42578125" style="106"/><col min="13057" max="13057" width="3.28515625" style="106" customWidth="1"/><col min="13058" max="13058" width="56.140625" style="106" customWidth="1"/><col min="13059" max="13059" width="13" style="106" customWidth="1"/><col min="13060" max="13060" width="12.7109375" style="106" customWidth="1"/><col min="13061" max="13061" width="11.5703125" style="106" customWidth="1"/><col min="13062" max="13062" width="11.140625" style="106" customWidth="1"/><col min="13063" max="13063" width="11.28515625" style="106" customWidth="1"/><col min="13064" max="13064" width="10.140625" style="106" customWidth="1"/><col min="13065" max="13065" width="9.5703125" style="106" customWidth="1"/><col min="13066" max="13066" width="10.7109375" style="106" customWidth="1"/><col min="13067" max="13067" width="8.5703125" style="106" customWidth="1"/><col min="13068" max="13068" width="12.42578125" style="106" customWidth="1"/><col min="13069" max="13069" width="9.7109375" style="106" customWidth="1"/><col min="13070" max="13070" width="11.28515625" style="106" customWidth="1"/><col min="13071" max="13071" width="10.42578125" style="106" customWidth="1"/><col min="13072" max="13072" width="11.42578125" style="106"/><col min="13073" max="13074" width="12.5703125" style="106" customWidth="1"/><col min="13075" max="13312" width="11.42578125" style="106"/><col min="13313" max="13313" width="3.28515625" style="106" customWidth="1"/><col min="13314" max="13314" width="56.140625" style="106" customWidth="1"/><col min="13315" max="13315" width="13" style="106" customWidth="1"/><col min="13316" max="13316" width="12.7109375" style="106" customWidth="1"/><col min="13317" max="13317" width="11.5703125" style="106" customWidth="1"/><col min="13318" max="13318" width="11.140625" style="106" customWidth="1"/><col min="13319" max="13319" width="11.28515625" style="106" customWidth="1"/><col min="13320" max="13320" width="10.140625" style="106" customWidth="1"/><col min="13321" max="13321" width="9.5703125" style="106" customWidth="1"/><col min="13322" max="13322" width="10.7109375" style="106" customWidth="1"/><col min="13323" max="13323" width="8.5703125" style="106" customWidth="1"/><col min="13324" max="13324" width="12.42578125" style="106" customWidth="1"/><col min="13325" max="13325" width="9.7109375" style="106" customWidth="1"/><col min="13326" max="13326" width="11.28515625" style="106" customWidth="1"/><col min="13327" max="13327" width="10.42578125" style="106" customWidth="1"/><col min="13328" max="13328" width="11.42578125" style="106"/><col min="13329" max="13330" width="12.5703125" style="106" customWidth="1"/><col min="13331" max="13568" width="11.42578125" style="106"/><col min="13569" max="13569" width="3.28515625" style="106" customWidth="1"/><col min="13570" max="13570" width="56.140625" style="106" customWidth="1"/><col min="13571" max="13571" width="13" style="106" customWidth="1"/><col min="13572" max="13572" width="12.7109375" style="106" customWidth="1"/><col min="13573" max="13573" width="11.5703125" style="106" customWidth="1"/><col min="13574" max="13574" width="11.140625" style="106" customWidth="1"/><col min="13575" max="13575" width="11.28515625" style="106" customWidth="1"/><col min="13576" max="13576" width="10.140625" style="106" customWidth="1"/><col min="13577" max="13577" width="9.5703125" style="106" customWidth="1"/><col min="13578" max="13578" width="10.7109375" style="106" customWidth="1"/><col min="13579" max="13579" width="8.5703125" style="106" customWidth="1"/><col min="13580" max="13580" width="12.42578125" style="106" customWidth="1"/><col min="13581" max="13581" width="9.7109375" style="106" customWidth="1"/><col min="13582" max="13582" width="11.28515625" style="106" customWidth="1"/><col min="13583" max="13583" width="10.42578125" style="106" customWidth="1"/><col min="13584" max="13584" width="11.42578125" style="106"/><col min="13585" max="13586" width="12.5703125" style="106" customWidth="1"/><col min="13587" max="13824" width="11.42578125" style="106"/><col min="13825" max="13825" width="3.28515625" style="106" customWidth="1"/><col min="13826" max="13826" width="56.140625" style="106" customWidth="1"/><col min="13827" max="13827" width="13" style="106" customWidth="1"/><col min="13828" max="13828" width="12.7109375" style="106" customWidth="1"/><col min="13829" max="13829" width="11.5703125" style="106" customWidth="1"/><col min="13830" max="13830" width="11.140625" style="106" customWidth="1"/><col min="13831" max="13831" width="11.28515625" style="106" customWidth="1"/><col min="13832" max="13832" width="10.140625" style="106" customWidth="1"/><col min="13833" max="13833" width="9.5703125" style="106" customWidth="1"/><col min="13834" max="13834" width="10.7109375" style="106" customWidth="1"/><col min="13835" max="13835" width="8.5703125" style="106" customWidth="1"/><col min="13836" max="13836" width="12.42578125" style="106" customWidth="1"/><col min="13837" max="13837" width="9.7109375" style="106" customWidth="1"/><col min="13838" max="13838" width="11.28515625" style="106" customWidth="1"/><col min="13839" max="13839" width="10.42578125" style="106" customWidth="1"/><col min="13840" max="13840" width="11.42578125" style="106"/><col min="13841" max="13842" width="12.5703125" style="106" customWidth="1"/><col min="13843" max="14080" width="11.42578125" style="106"/><col min="14081" max="14081" width="3.28515625" style="106" customWidth="1"/><col min="14082" max="14082" width="56.140625" style="106" customWidth="1"/><col min="14083" max="14083" width="13" style="106" customWidth="1"/><col min="14084" max="14084" width="12.7109375" style="106" customWidth="1"/><col min="14085" max="14085" width="11.5703125" style="106" customWidth="1"/><col min="14086" max="14086" width="11.140625" style="106" customWidth="1"/><col min="14087" max="14087" width="11.28515625" style="106" customWidth="1"/><col min="14088" max="14088" width="10.140625" style="106" customWidth="1"/><col min="14089" max="14089" width="9.5703125" style="106" customWidth="1"/><col min="14090" max="14090" width="10.7109375" style="106" customWidth="1"/><col min="14091" max="14091" width="8.5703125" style="106" customWidth="1"/><col min="14092" max="14092" width="12.42578125" style="106" customWidth="1"/><col min="14093" max="14093" width="9.7109375" style="106" customWidth="1"/><col min="14094" max="14094" width="11.28515625" style="106" customWidth="1"/><col min="14095" max="14095" width="10.42578125" style="106" customWidth="1"/><col min="14096" max="14096" width="11.42578125" style="106"/><col min="14097" max="14098" width="12.5703125" style="106" customWidth="1"/><col min="14099" max="14336" width="11.42578125" style="106"/><col min="14337" max="14337" width="3.28515625" style="106" customWidth="1"/><col min="14338" max="14338" width="56.140625" style="106" customWidth="1"/><col min="14339" max="14339" width="13" style="106" customWidth="1"/><col min="14340" max="14340" width="12.7109375" style="106" customWidth="1"/><col min="14341" max="14341" width="11.5703125" style="106" customWidth="1"/><col min="14342" max="14342" width="11.140625" style="106" customWidth="1"/><col min="14343" max="14343" width="11.28515625" style="106" customWidth="1"/><col min="14344" max="14344" width="10.140625" style="106" customWidth="1"/><col min="14345" max="14345" width="9.5703125" style="106" customWidth="1"/><col min="14346" max="14346" width="10.7109375" style="106" customWidth="1"/><col min="14347" max="14347" width="8.5703125" style="106" customWidth="1"/><col min="14348" max="14348" width="12.42578125" style="106" customWidth="1"/><col min="14349" max="14349" width="9.7109375" style="106" customWidth="1"/><col min="14350" max="14350" width="11.28515625" style="106" customWidth="1"/><col min="14351" max="14351" width="10.42578125" style="106" customWidth="1"/><col min="14352" max="14352" width="11.42578125" style="106"/><col min="14353" max="14354" width="12.5703125" style="106" customWidth="1"/><col min="14355" max="14592" width="11.42578125" style="106"/><col min="14593" max="14593" width="3.28515625" style="106" customWidth="1"/><col min="14594" max="14594" width="56.140625" style="106" customWidth="1"/><col min="14595" max="14595" width="13" style="106" customWidth="1"/><col min="14596" max="14596" width="12.7109375" style="106" customWidth="1"/><col min="14597" max="14597" width="11.5703125" style="106" customWidth="1"/><col min="14598" max="14598" width="11.140625" style="106" customWidth="1"/><col min="14599" max="14599" width="11.28515625" style="106" customWidth="1"/><col min="14600" max="14600" width="10.140625" style="106" customWidth="1"/><col min="14601" max="14601" width="9.5703125" style="106" customWidth="1"/><col min="14602" max="14602" width="10.7109375" style="106" customWidth="1"/><col min="14603" max="14603" width="8.5703125" style="106" customWidth="1"/><col min="14604" max="14604" width="12.42578125" style="106" customWidth="1"/><col min="14605" max="14605" width="9.7109375" style="106" customWidth="1"/><col min="14606" max="14606" width="11.28515625" style="106" customWidth="1"/><col min="14607" max="14607" width="10.42578125" style="106" customWidth="1"/><col min="14608" max="14608" width="11.42578125" style="106"/><col min="14609" max="14610" width="12.5703125" style="106" customWidth="1"/><col min="14611" max="14848" width="11.42578125" style="106"/><col min="14849" max="14849" width="3.28515625" style="106" customWidth="1"/><col min="14850" max="14850" width="56.140625" style="106" customWidth="1"/><col min="14851" max="14851" width="13" style="106" customWidth="1"/><col min="14852" max="14852" width="12.7109375" style="106" customWidth="1"/><col min="14853" max="14853" width="11.5703125" style="106" customWidth="1"/><col min="14854" max="14854" width="11.140625" style="106" customWidth="1"/><col min="14855" max="14855" width="11.28515625" style="106" customWidth="1"/><col min="14856" max="14856" width="10.140625" style="106" customWidth="1"/><col min="14857" max="14857" width="9.5703125" style="106" customWidth="1"/><col min="14858" max="14858" width="10.7109375" style="106" customWidth="1"/><col min="14859" max="14859" width="8.5703125" style="106" customWidth="1"/><col min="14860" max="14860" width="12.42578125" style="106" customWidth="1"/><col min="14861" max="14861" width="9.7109375" style="106" customWidth="1"/><col min="14862" max="14862" width="11.28515625" style="106" customWidth="1"/><col min="14863" max="14863" width="10.42578125" style="106" customWidth="1"/><col min="14864" max="14864" width="11.42578125" style="106"/><col min="14865" max="14866" width="12.5703125" style="106" customWidth="1"/><col min="14867" max="15104" width="11.42578125" style="106"/><col min="15105" max="15105" width="3.28515625" style="106" customWidth="1"/><col min="15106" max="15106" width="56.140625" style="106" customWidth="1"/><col min="15107" max="15107" width="13" style="106" customWidth="1"/><col min="15108" max="15108" width="12.7109375" style="106" customWidth="1"/><col min="15109" max="15109" width="11.5703125" style="106" customWidth="1"/><col min="15110" max="15110" width="11.140625" style="106" customWidth="1"/><col min="15111" max="15111" width="11.28515625" style="106" customWidth="1"/><col min="15112" max="15112" width="10.140625" style="106" customWidth="1"/><col min="15113" max="15113" width="9.5703125" style="106" customWidth="1"/><col min="15114" max="15114" width="10.7109375" style="106" customWidth="1"/><col min="15115" max="15115" width="8.5703125" style="106" customWidth="1"/><col min="15116" max="15116" width="12.42578125" style="106" customWidth="1"/><col min="15117" max="15117" width="9.7109375" style="106" customWidth="1"/><col min="15118" max="15118" width="11.28515625" style="106" customWidth="1"/><col min="15119" max="15119" width="10.42578125" style="106" customWidth="1"/><col min="15120" max="15120" width="11.42578125" style="106"/><col min="15121" max="15122" width="12.5703125" style="106" customWidth="1"/><col min="15123" max="15360" width="11.42578125" style="106"/><col min="15361" max="15361" width="3.28515625" style="106" customWidth="1"/><col min="15362" max="15362" width="56.140625" style="106" customWidth="1"/><col min="15363" max="15363" width="13" style="106" customWidth="1"/><col min="15364" max="15364" width="12.7109375" style="106" customWidth="1"/><col min="15365" max="15365" width="11.5703125" style="106" customWidth="1"/><col min="15366" max="15366" width="11.140625" style="106" customWidth="1"/><col min="15367" max="15367" width="11.28515625" style="106" customWidth="1"/><col min="15368" max="15368" width="10.140625" style="106" customWidth="1"/><col min="15369" max="15369" width="9.5703125" style="106" customWidth="1"/><col min="15370" max="15370" width="10.7109375" style="106" customWidth="1"/><col min="15371" max="15371" width="8.5703125" style="106" customWidth="1"/><col min="15372" max="15372" width="12.42578125" style="106" customWidth="1"/><col min="15373" max="15373" width="9.7109375" style="106" customWidth="1"/><col min="15374" max="15374" width="11.28515625" style="106" customWidth="1"/><col min="15375" max="15375" width="10.42578125" style="106" customWidth="1"/><col min="15376" max="15376" width="11.42578125" style="106"/><col min="15377" max="15378" width="12.5703125" style="106" customWidth="1"/><col min="15379" max="15616" width="11.42578125" style="106"/><col min="15617" max="15617" width="3.28515625" style="106" customWidth="1"/><col min="15618" max="15618" width="56.140625" style="106" customWidth="1"/><col min="15619" max="15619" width="13" style="106" customWidth="1"/><col min="15620" max="15620" width="12.7109375" style="106" customWidth="1"/><col min="15621" max="15621" width="11.5703125" style="106" customWidth="1"/><col min="15622" max="15622" width="11.140625" style="106" customWidth="1"/><col min="15623" max="15623" width="11.28515625" style="106" customWidth="1"/><col min="15624" max="15624" width="10.140625" style="106" customWidth="1"/><col min="15625" max="15625" width="9.5703125" style="106" customWidth="1"/><col min="15626" max="15626" width="10.7109375" style="106" customWidth="1"/><col min="15627" max="15627" width="8.5703125" style="106" customWidth="1"/><col min="15628" max="15628" width="12.42578125" style="106" customWidth="1"/><col min="15629" max="15629" width="9.7109375" style="106" customWidth="1"/><col min="15630" max="15630" width="11.28515625" style="106" customWidth="1"/><col min="15631" max="15631" width="10.42578125" style="106" customWidth="1"/><col min="15632" max="15632" width="11.42578125" style="106"/><col min="15633" max="15634" width="12.5703125" style="106" customWidth="1"/><col min="15635" max="15872" width="11.42578125" style="106"/><col min="15873" max="15873" width="3.28515625" style="106" customWidth="1"/><col min="15874" max="15874" width="56.140625" style="106" customWidth="1"/><col min="15875" max="15875" width="13" style="106" customWidth="1"/><col min="15876" max="15876" width="12.7109375" style="106" customWidth="1"/><col min="15877" max="15877" width="11.5703125" style="106" customWidth="1"/><col min="15878" max="15878" width="11.140625" style="106" customWidth="1"/><col min="15879" max="15879" width="11.28515625" style="106" customWidth="1"/><col min="15880" max="15880" width="10.140625" style="106" customWidth="1"/><col min="15881" max="15881" width="9.5703125" style="106" customWidth="1"/><col min="15882" max="15882" width="10.7109375" style="106" customWidth="1"/><col min="15883" max="15883" width="8.5703125" style="106" customWidth="1"/><col min="15884" max="15884" width="12.42578125" style="106" customWidth="1"/><col min="15885" max="15885" width="9.7109375" style="106" customWidth="1"/><col min="15886" max="15886" width="11.28515625" style="106" customWidth="1"/><col min="15887" max="15887" width="10.42578125" style="106" customWidth="1"/><col min="15888" max="15888" width="11.42578125" style="106"/><col min="15889" max="15890" width="12.5703125" style="106" customWidth="1"/><col min="15891" max="16128" width="11.42578125" style="106"/><col min="16129" max="16129" width="3.28515625" style="106" customWidth="1"/><col min="16130" max="16130" width="56.140625" style="106" customWidth="1"/><col min="16131" max="16131" width="13" style="106" customWidth="1"/><col min="16132" max="16132" width="12.7109375" style="106" customWidth="1"/><col min="16133" max="16133" width="11.5703125" style="106" customWidth="1"/><col min="16134" max="16134" width="11.140625" style="106" customWidth="1"/><col min="16135" max="16135" width="11.28515625" style="106" customWidth="1"/><col min="16136" max="16136" width="10.140625" style="106" customWidth="1"/><col min="16137" max="16137" width="9.5703125" style="106" customWidth="1"/><col min="16138" max="16138" width="10.7109375" style="106" customWidth="1"/><col min="16139" max="16139" width="8.5703125" style="106" customWidth="1"/><col min="16140" max="16140" width="12.42578125" style="106" customWidth="1"/><col min="16141" max="16141" width="9.7109375" style="106" customWidth="1"/><col min="16142" max="16142" width="11.28515625" style="106" customWidth="1"/><col min="16143" max="16143" width="10.42578125" style="106" customWidth="1"/><col min="16144" max="16144" width="11.42578125" style="106"/><col min="16145" max="16146" width="12.5703125" style="106" customWidth="1"/><col min="16147" max="16384" width="11.42578125" style="106"/></cols><sheetData><row r="1" spans="1:18" s="17" customFormat="1" ht="116.25" customHeight="1"><c r="A1" s="333" t="str"><f>Translation!$A$31</f><v>Piano di Azione per l'Energia Sostenibile Insulare (ISEAP)</v></c><c r="B1" s="333"/><c r="C1" s="333"/><c r="D1" s="333"/><c r="E1" s="333"/><c r="F1" s="333"/><c r="G1" s="333"/><c r="H1" s="333"/><c r="I1" s="333"/><c r="J1" s="333"/><c r="K1" s="333"/><c r="L1" s="333"/><c r="M1" s="333"/><c r="N1" s="333"/><c r="O1" s="333"/><c r="P1" s="333"/><c r="Q1" s="333"/><c r="R1" s="333"/></row><row r="2" spans="1:18" s="17" customFormat="1" ht="28.5" customHeight="1"><c r="A2" s="66"/><c r="B2" s="195" t="s"><v>1459</v></c><c r="C2" s="66"/><c r="D2" s="66"/><c r="E2" s="66"/><c r="F2" s="67" t="str"><f>Translation!$A$10</f><v>Isola</v></c><c r="G2" s="68" t="str"><f>'Start here'!$B$5</f><v>SALINA - Comune di MALFA</v></c><c r="H2" s="70"/><c r="I2" s="70"/><c r="J2" s="70"/><c r="K2" s="70"/><c r="L2" s="70"/><c r="M2" s="70"/><c r="N2" s="70"/><c r="O2" s="70"/><c r="P2" s="70"/><c r="Q2" s="70"/><c r="R2" s="70"/></row><row r="3" spans="1:18" ht="28.5" customHeight="1"><c r="A3" s="346"/><c r="B3" s="346"/><c r="C3" s="346"/><c r="D3" s="346"/><c r="E3" s="346"/><c r="F3" s="346"/><c r="G3" s="346"/><c r="H3" s="346"/><c r="I3" s="346"/><c r="J3" s="107"/><c r="K3" s="107"/><c r="Q3" s="23"/></row><row r="4" spans="1:18" ht="39.75" customHeight="1"><c r="A4" s="347" t="str"><f>Translation!A33</f><v>STRATEGIA GENERALE</v></c><c r="B4" s="347"/><c r="C4" s="347"/><c r="D4" s="347"/><c r="E4" s="347"/><c r="F4" s="347"/><c r="G4" s="347"/><c r="H4" s="347"/><c r="I4" s="347"/><c r="J4" s="347"/><c r="K4" s="347"/><c r="L4" s="347"/><c r="M4" s="347"/><c r="N4" s="347"/><c r="O4" s="347"/><c r="P4" s="347"/><c r="Q4" s="347"/><c r="R4" s="347"/></row><row r="5" spans="1:18" ht="21"><c r="A5" s="117"/><c r="B5" s="126"/><c r="C5" s="127"/><c r="D5" s="128"/><c r="E5" s="128"/><c r="F5" s="128"/><c r="G5" s="129"/><c r="H5" s="130"/><c r="P5" s="351" t="str"><f>Translation!$A$53</f><v>Campi obbligatori</v></c><c r="Q5" s="351"/><c r="R5" s="351"/></row><row r="6" spans="1:18" ht="31.5"><c r="A6" s="144"/><c r="B6" s="145"/><c r="J6" s="146" t="str"><f>Translation!A36</f><v>Riduzione assoluta</v></c><c r="L6" s="146" t="str"><f>Translation!A38</f><v>Riduzione pro capite</v></c></row><row r="7" spans="1:18" s="148" customFormat="1" ht="36"><c r="A7" s="101" t="s"><v>0</v></c><c r="B7" s="349" t="str"><f>Translation!A34</f><v>OBIETTIVO GENERALE DI RIDUZIONE DELLE EMISSIONI DI CO2 AL 2020</v></c><c r="C7" s="349"/><c r="D7" s="349"/><c r="E7" s="349"/><c r="F7" s="349"/><c r="G7" s="349"/><c r="H7" s="349"/><c r="I7" s="350"/><c r="J7" s="213"><v>0.2</v></c><c r="K7" s="147" t="str"><f>Translation!A37</f><v>oppure</v></c><c r="L7" s="213"><v>0.2</v></c><c r="M7" s="348" t="str"><f>Translation!$A$35</f><v>Si prega di selezionare la casella corrispondente</v></c><c r="N7" s="348"/><c r="O7" s="348"/></row><row r="8" spans="1:18" s="190" customFormat="1" ht="12"><c r="A8" s="188"/><c r="B8" s="189"/><c r="D8" s="191"/><c r="E8" s="191"/><c r="F8" s="191"/><c r="G8" s="192"/><c r="H8" s="193"/><c r="J8" s="194"><f>IF('Inventario emissioni di BASE'!Y145&gt;0,('Inventario emissioni di BASE'!Y145-'Inventario emissioni al 2020'!Y146)/'Inventario emissioni di BASE'!Y145,0)</f><v>-0.11912394993696707</v></c><c r="L8" s="194"><f>IF(AND('Inventario emissioni di BASE'!C8&gt;0, 'Inventario emissioni al 2020'!C8&gt;0, 'Inventario emissioni di BASE'!Y145&gt;0),
('Inventario emissioni di BASE'!Y145/'Inventario emissioni di BASE'!C8-'Inventario emissioni al 2020'!Y146/'Inventario emissioni al 2020'!C8)/('Inventario emissioni di BASE'!Y145/'Inventario emissioni di BASE'!C8),0)</f><v>-6.5832333273301888E-2</v></c></row><row r="9" spans="1:18" ht="33.75" customHeight="1"><c r="A9" s="117"/><c r="B9" s="126"/><c r="C9" s="127"/><c r="D9" s="128"/><c r="E9" s="128"/><c r="F9" s="128"/><c r="G9" s="129"/><c r="H9" s="130"/></row><row r="10" spans="1:18" s="167" customFormat="1" ht="36"><c r="A10" s="101" t="s"><v>4</v></c><c r="B10" s="89" t="str"><f>Translation!A40</f><v>VISIONE A LUNGO TERMINE  DELLE AUTORITA' LOCALI (si prega di includere aree prioritarie, principali tendenze e sfide)</v></c><c r="C10" s="164"/><c r="D10" s="165"/><c r="E10" s="164"/><c r="F10" s="165"/><c r="G10" s="164"/><c r="H10" s="166"/><c r="I10" s="166"/><c r="J10" s="166"/><c r="K10" s="166"/><c r="L10" s="166"/><c r="M10" s="166"/><c r="N10" s="166"/></row><row r="11" spans="1:18" ht="137.25" customHeight="1"><c r="B11" s="343"/><c r="C11" s="344"/><c r="D11" s="344"/><c r="E11" s="344"/><c r="F11" s="344"/><c r="G11" s="344"/><c r="H11" s="344"/><c r="I11" s="344"/><c r="J11" s="344"/><c r="K11" s="344"/><c r="L11" s="344"/><c r="M11" s="344"/><c r="N11" s="344"/><c r="O11" s="344"/><c r="P11" s="344"/><c r="Q11" s="344"/><c r="R11" s="345"/></row><row r="12" spans="1:18" ht="13.5" customHeight="1"><c r="B12" s="149"/><c r="C12" s="149"/><c r="D12" s="149"/><c r="E12" s="149"/><c r="F12" s="149"/><c r="G12" s="149"/><c r="H12" s="149"/><c r="I12" s="149"/></row><row r="13" spans="1:18" s="167" customFormat="1" ht="36"><c r="A13" s="101" t="s"><v>10</v></c><c r="B13" s="89" t="str"><f>Translation!A41</f><v>ASPETTI ORGANIZZATIVI E FINANZIARI</v></c><c r="C13" s="166"/><c r="D13" s="166"/><c r="E13" s="166"/><c r="F13" s="166"/><c r="G13" s="166"/><c r="H13" s="166"/><c r="I13" s="166"/><c r="J13" s="166"/><c r="K13" s="166"/><c r="L13" s="166"/><c r="M13" s="166"/><c r="N13" s="166"/></row><row r="14" spans="1:18" ht="60.75" customHeight="1"><c r="A14" s="133"/><c r="B14" s="356" t="str"><f>Translation!A42</f><v xml:space="preserve">Strutture di coordinamento e organizzative create/assegnate </v></c><c r="C14" s="357"/><c r="D14" s="343"/><c r="E14" s="344"/><c r="F14" s="344"/><c r="G14" s="344"/><c r="H14" s="344"/><c r="I14" s="344"/><c r="J14" s="344"/><c r="K14" s="344"/><c r="L14" s="344"/><c r="M14" s="344"/><c r="N14" s="344"/><c r="O14" s="344"/><c r="P14" s="344"/><c r="Q14" s="344"/><c r="R14" s="345"/></row><row r="15" spans="1:18" ht="60.75" customHeight="1"><c r="A15" s="133"/><c r="B15" s="356" t="str"><f>Translation!A43</f><v xml:space="preserve">Capacità del personale assegnato </v></c><c r="C15" s="357"/><c r="D15" s="343"/><c r="E15" s="344"/><c r="F15" s="344"/><c r="G15" s="344"/><c r="H15" s="344"/><c r="I15" s="344"/><c r="J15" s="344"/><c r="K15" s="344"/><c r="L15" s="344"/><c r="M15" s="344"/><c r="N15" s="344"/><c r="O15" s="344"/><c r="P15" s="344"/><c r="Q15" s="344"/><c r="R15" s="345"/></row><row r="16" spans="1:18" ht="60.75" customHeight="1"><c r="A16" s="133"/><c r="B16" s="356" t="str"><f>Translation!A44</f><v>Coinvolgimento di cittadini e parti interessate</v></c><c r="C16" s="357"/><c r="D16" s="343"/><c r="E16" s="344"/><c r="F16" s="344"/><c r="G16" s="344"/><c r="H16" s="344"/><c r="I16" s="344"/><c r="J16" s="344"/><c r="K16" s="344"/><c r="L16" s="344"/><c r="M16" s="344"/><c r="N16" s="344"/><c r="O16" s="344"/><c r="P16" s="344"/><c r="Q16" s="344"/><c r="R16" s="345"/></row><row r="17" spans="1:18" ht="60.75" customHeight="1"><c r="A17" s="133"/><c r="B17" s="356" t="str"><f>Translation!A45</f><v>Bilancio toale stimato</v></c><c r="C17" s="357"/><c r="D17" s="343"/><c r="E17" s="344"/><c r="F17" s="344"/><c r="G17" s="344"/><c r="H17" s="344"/><c r="I17" s="344"/><c r="J17" s="344"/><c r="K17" s="344"/><c r="L17" s="344"/><c r="M17" s="344"/><c r="N17" s="344"/><c r="O17" s="344"/><c r="P17" s="344"/><c r="Q17" s="344"/><c r="R17" s="345"/></row><row r="18" spans="1:18" ht="60.75" customHeight="1"><c r="A18" s="133"/><c r="B18" s="356" t="str"><f>Translation!A46</f><v xml:space="preserve">Fonti finanziarie previste per gli investimenti all'interno del vostro piano d'azione </v></c><c r="C18" s="357"/><c r="D18" s="343"/><c r="E18" s="344"/><c r="F18" s="344"/><c r="G18" s="344"/><c r="H18" s="344"/><c r="I18" s="344"/><c r="J18" s="344"/><c r="K18" s="344"/><c r="L18" s="344"/><c r="M18" s="344"/><c r="N18" s="344"/><c r="O18" s="344"/><c r="P18" s="344"/><c r="Q18" s="344"/><c r="R18" s="345"/></row><row r="19" spans="1:18" ht="60.75" customHeight="1"><c r="A19" s="133"/><c r="B19" s="356" t="str"><f>Translation!A47</f><v>Misure previste per monitoraggio e proseguimento</v></c><c r="C19" s="357"/><c r="D19" s="343"/><c r="E19" s="344"/><c r="F19" s="344"/><c r="G19" s="344"/><c r="H19" s="344"/><c r="I19" s="344"/><c r="J19" s="344"/><c r="K19" s="344"/><c r="L19" s="344"/><c r="M19" s="344"/><c r="N19" s="344"/><c r="O19" s="344"/><c r="P19" s="344"/><c r="Q19" s="344"/><c r="R19" s="345"/></row><row r="20" spans="1:18" ht="23.25" customHeight="1"><c r="A20" s="133"/><c r="B20" s="149"/><c r="C20" s="149"/><c r="D20" s="149"/><c r="E20" s="149"/><c r="F20" s="149"/><c r="G20" s="149"/><c r="H20" s="149"/><c r="I20" s="149"/></row><row r="21" spans="1:18" ht="23.25"><c r="A21" s="133"/><c r="B21" s="352" t="str"><f>Translation!A48</f><v>Vai alla scheda successiva dedicato all'Inventario delle Emissioni di Base</v></c><c r="C21" s="353"/><c r="D21" s="353"/><c r="E21" s="353"/><c r="F21" s="353"/><c r="G21" s="353"/><c r="H21" s="353"/><c r="I21" s="353"/><c r="J21" s="353"/><c r="K21" s="353"/><c r="L21" s="353"/><c r="M21" s="353"/><c r="N21" s="353"/><c r="O21" s="353"/><c r="P21" s="353"/><c r="Q21" s="353"/><c r="R21" s="353"/></row><row r="22" spans="1:18" ht="13.5" customHeight="1"><c r="A22" s="133"/><c r="B22" s="149"/><c r="C22" s="149"/><c r="D22" s="149"/><c r="E22" s="149"/><c r="F22" s="149"/><c r="G22" s="149"/><c r="H22" s="149"/><c r="I22" s="149"/></row><row r="23" spans="1:18" s="17" customFormat="1" ht="12.75" customHeight="1"><c r="B23" s="354"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23" s="354"/><c r="D23" s="354"/><c r="E23" s="354"/><c r="F23" s="354"/><c r="G23" s="354"/><c r="H23" s="354"/><c r="I23" s="354"/><c r="J23" s="354"/><c r="K23" s="354"/><c r="L23" s="354"/><c r="M23" s="354"/><c r="N23" s="354"/><c r="O23" s="354"/><c r="P23" s="354"/><c r="Q23" s="354"/><c r="R23" s="354"/></row><row r="24" spans="1:18" s="17" customFormat="1" ht="12.75" customHeight="1"><c r="B24" s="354"/><c r="C24" s="354"/><c r="D24" s="354"/><c r="E24" s="354"/><c r="F24" s="354"/><c r="G24" s="354"/><c r="H24" s="354"/><c r="I24" s="354"/><c r="J24" s="354"/><c r="K24" s="354"/><c r="L24" s="354"/><c r="M24" s="354"/><c r="N24" s="354"/><c r="O24" s="354"/><c r="P24" s="354"/><c r="Q24" s="354"/><c r="R24" s="354"/></row><row r="25" spans="1:18" s="17" customFormat="1" ht="12.75" customHeight="1"><c r="B25" s="354"/><c r="C25" s="354"/><c r="D25" s="354"/><c r="E25" s="354"/><c r="F25" s="354"/><c r="G25" s="354"/><c r="H25" s="354"/><c r="I25" s="354"/><c r="J25" s="354"/><c r="K25" s="354"/><c r="L25" s="354"/><c r="M25" s="354"/><c r="N25" s="354"/><c r="O25" s="354"/><c r="P25" s="354"/><c r="Q25" s="354"/><c r="R25" s="354"/></row><row r="27" spans="1:18" s="150" customFormat="1" ht="15.75"><c r="B27" s="355"/><c r="C27" s="355"/><c r="D27" s="355"/><c r="E27" s="355"/><c r="F27" s="355"/><c r="G27" s="355"/><c r="H27" s="355"/><c r="I27" s="355"/><c r="J27" s="355"/><c r="K27" s="355"/><c r="L27" s="355"/><c r="M27" s="355"/><c r="N27" s="355"/><c r="O27" s="355"/></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2"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2"/><sheetViews><sheetView showGridLines="0" showZeros="0" topLeftCell="C124" zoomScale="60" zoomScaleNormal="60" workbookViewID_"0"><selection activeCell="T128" sqref="T128"/></sheetView></sheetViews><sheetFormatPr defaultColWidth="11.42578125" defaultRowHeight="12.75"/><cols><col min="1" max="1" width="6.7109375" style="106" customWidth="1"/><col min="2" max="2" width="56.140625" style="106" customWidth="1"/><col min="3" max="3" width="13.5703125" style="106" customWidth="1"/><col min="4" max="4" width="12.7109375" style="106" customWidth="1"/><col min="5" max="5" width="11.5703125" style="106" customWidth="1"/><col min="6" max="6" width="11.140625" style="106" customWidth="1"/><col min="7" max="7" width="11.28515625" style="106" customWidth="1"/><col min="8" max="8" width="11.140625" style="106" customWidth="1"/><col min="9" max="9" width="12.42578125" style="106" customWidth="1"/><col min="10" max="10" width="10.7109375" style="106" customWidth="1"/><col min="11" max="11" width="12" style="106" customWidth="1"/><col min="12" max="12" width="10" style="106" customWidth="1"/><col min="13" max="13" width="15" style="106" customWidth="1"/><col min="14" max="14" width="11.28515625" style="106" customWidth="1"/><col min="15" max="15" width="11.42578125" style="106" customWidth="1"/><col min="16" max="16" width="11.42578125" style="106"/><col min="17" max="17" width="14.42578125" style="106" customWidth="1"/><col min="18" max="18" width="12.5703125" style="106" customWidth="1"/><col min="19" max="19" width="13.7109375" style="106" customWidth="1"/><col min="20" max="20" width="14.7109375" style="106" customWidth="1"/><col min="21" max="21" width="17.85546875" style="106" customWidth="1"/><col min="22" max="22" width="11.42578125" style="106"/><col min="23" max="23" width="17.28515625" style="106" customWidth="1"/><col min="24" max="24" width="19.42578125" style="106" customWidth="1"/><col min="25" max="25" width="14.140625" style="106" customWidth="1"/><col min="26" max="26" width="14" style="106" customWidth="1"/><col min="27" max="27" width="17.85546875" style="106" customWidth="1"/><col min="28" max="28" width="16" style="106" customWidth="1"/><col min="29" max="29" width="11.42578125" style="106"/><col min="30" max="30" width="16.5703125" style="106" customWidth="1"/><col min="31" max="256" width="11.42578125" style="106"/><col min="257" max="257" width="3.28515625" style="106" customWidth="1"/><col min="258" max="258" width="56.140625" style="106" customWidth="1"/><col min="259" max="259" width="13" style="106" customWidth="1"/><col min="260" max="260" width="12.7109375" style="106" customWidth="1"/><col min="261" max="261" width="11.5703125" style="106" customWidth="1"/><col min="262" max="262" width="11.140625" style="106" customWidth="1"/><col min="263" max="263" width="11.28515625" style="106" customWidth="1"/><col min="264" max="264" width="10.140625" style="106" customWidth="1"/><col min="265" max="265" width="9.5703125" style="106" customWidth="1"/><col min="266" max="266" width="10.7109375" style="106" customWidth="1"/><col min="267" max="267" width="8.5703125" style="106" customWidth="1"/><col min="268" max="268" width="12.42578125" style="106" customWidth="1"/><col min="269" max="270" width="11.28515625" style="106" customWidth="1"/><col min="271" max="271" width="10.42578125" style="106" customWidth="1"/><col min="272" max="272" width="11.42578125" style="106"/><col min="273" max="274" width="12.5703125" style="106" customWidth="1"/><col min="275" max="512" width="11.42578125" style="106"/><col min="513" max="513" width="3.28515625" style="106" customWidth="1"/><col min="514" max="514" width="56.140625" style="106" customWidth="1"/><col min="515" max="515" width="13" style="106" customWidth="1"/><col min="516" max="516" width="12.7109375" style="106" customWidth="1"/><col min="517" max="517" width="11.5703125" style="106" customWidth="1"/><col min="518" max="518" width="11.140625" style="106" customWidth="1"/><col min="519" max="519" width="11.28515625" style="106" customWidth="1"/><col min="520" max="520" width="10.140625" style="106" customWidth="1"/><col min="521" max="521" width="9.5703125" style="106" customWidth="1"/><col min="522" max="522" width="10.7109375" style="106" customWidth="1"/><col min="523" max="523" width="8.5703125" style="106" customWidth="1"/><col min="524" max="524" width="12.42578125" style="106" customWidth="1"/><col min="525" max="526" width="11.28515625" style="106" customWidth="1"/><col min="527" max="527" width="10.42578125" style="106" customWidth="1"/><col min="528" max="528" width="11.42578125" style="106"/><col min="529" max="530" width="12.5703125" style="106" customWidth="1"/><col min="531" max="768" width="11.42578125" style="106"/><col min="769" max="769" width="3.28515625" style="106" customWidth="1"/><col min="770" max="770" width="56.140625" style="106" customWidth="1"/><col min="771" max="771" width="13" style="106" customWidth="1"/><col min="772" max="772" width="12.7109375" style="106" customWidth="1"/><col min="773" max="773" width="11.5703125" style="106" customWidth="1"/><col min="774" max="774" width="11.140625" style="106" customWidth="1"/><col min="775" max="775" width="11.28515625" style="106" customWidth="1"/><col min="776" max="776" width="10.140625" style="106" customWidth="1"/><col min="777" max="777" width="9.5703125" style="106" customWidth="1"/><col min="778" max="778" width="10.7109375" style="106" customWidth="1"/><col min="779" max="779" width="8.5703125" style="106" customWidth="1"/><col min="780" max="780" width="12.42578125" style="106" customWidth="1"/><col min="781" max="782" width="11.28515625" style="106" customWidth="1"/><col min="783" max="783" width="10.42578125" style="106" customWidth="1"/><col min="784" max="784" width="11.42578125" style="106"/><col min="785" max="786" width="12.5703125" style="106" customWidth="1"/><col min="787" max="1024" width="11.42578125" style="106"/><col min="1025" max="1025" width="3.28515625" style="106" customWidth="1"/><col min="1026" max="1026" width="56.140625" style="106" customWidth="1"/><col min="1027" max="1027" width="13" style="106" customWidth="1"/><col min="1028" max="1028" width="12.7109375" style="106" customWidth="1"/><col min="1029" max="1029" width="11.5703125" style="106" customWidth="1"/><col min="1030" max="1030" width="11.140625" style="106" customWidth="1"/><col min="1031" max="1031" width="11.28515625" style="106" customWidth="1"/><col min="1032" max="1032" width="10.140625" style="106" customWidth="1"/><col min="1033" max="1033" width="9.5703125" style="106" customWidth="1"/><col min="1034" max="1034" width="10.7109375" style="106" customWidth="1"/><col min="1035" max="1035" width="8.5703125" style="106" customWidth="1"/><col min="1036" max="1036" width="12.42578125" style="106" customWidth="1"/><col min="1037" max="1038" width="11.28515625" style="106" customWidth="1"/><col min="1039" max="1039" width="10.42578125" style="106" customWidth="1"/><col min="1040" max="1040" width="11.42578125" style="106"/><col min="1041" max="1042" width="12.5703125" style="106" customWidth="1"/><col min="1043" max="1280" width="11.42578125" style="106"/><col min="1281" max="1281" width="3.28515625" style="106" customWidth="1"/><col min="1282" max="1282" width="56.140625" style="106" customWidth="1"/><col min="1283" max="1283" width="13" style="106" customWidth="1"/><col min="1284" max="1284" width="12.7109375" style="106" customWidth="1"/><col min="1285" max="1285" width="11.5703125" style="106" customWidth="1"/><col min="1286" max="1286" width="11.140625" style="106" customWidth="1"/><col min="1287" max="1287" width="11.28515625" style="106" customWidth="1"/><col min="1288" max="1288" width="10.140625" style="106" customWidth="1"/><col min="1289" max="1289" width="9.5703125" style="106" customWidth="1"/><col min="1290" max="1290" width="10.7109375" style="106" customWidth="1"/><col min="1291" max="1291" width="8.5703125" style="106" customWidth="1"/><col min="1292" max="1292" width="12.42578125" style="106" customWidth="1"/><col min="1293" max="1294" width="11.28515625" style="106" customWidth="1"/><col min="1295" max="1295" width="10.42578125" style="106" customWidth="1"/><col min="1296" max="1296" width="11.42578125" style="106"/><col min="1297" max="1298" width="12.5703125" style="106" customWidth="1"/><col min="1299" max="1536" width="11.42578125" style="106"/><col min="1537" max="1537" width="3.28515625" style="106" customWidth="1"/><col min="1538" max="1538" width="56.140625" style="106" customWidth="1"/><col min="1539" max="1539" width="13" style="106" customWidth="1"/><col min="1540" max="1540" width="12.7109375" style="106" customWidth="1"/><col min="1541" max="1541" width="11.5703125" style="106" customWidth="1"/><col min="1542" max="1542" width="11.140625" style="106" customWidth="1"/><col min="1543" max="1543" width="11.28515625" style="106" customWidth="1"/><col min="1544" max="1544" width="10.140625" style="106" customWidth="1"/><col min="1545" max="1545" width="9.5703125" style="106" customWidth="1"/><col min="1546" max="1546" width="10.7109375" style="106" customWidth="1"/><col min="1547" max="1547" width="8.5703125" style="106" customWidth="1"/><col min="1548" max="1548" width="12.42578125" style="106" customWidth="1"/><col min="1549" max="1550" width="11.28515625" style="106" customWidth="1"/><col min="1551" max="1551" width="10.42578125" style="106" customWidth="1"/><col min="1552" max="1552" width="11.42578125" style="106"/><col min="1553" max="1554" width="12.5703125" style="106" customWidth="1"/><col min="1555" max="1792" width="11.42578125" style="106"/><col min="1793" max="1793" width="3.28515625" style="106" customWidth="1"/><col min="1794" max="1794" width="56.140625" style="106" customWidth="1"/><col min="1795" max="1795" width="13" style="106" customWidth="1"/><col min="1796" max="1796" width="12.7109375" style="106" customWidth="1"/><col min="1797" max="1797" width="11.5703125" style="106" customWidth="1"/><col min="1798" max="1798" width="11.140625" style="106" customWidth="1"/><col min="1799" max="1799" width="11.28515625" style="106" customWidth="1"/><col min="1800" max="1800" width="10.140625" style="106" customWidth="1"/><col min="1801" max="1801" width="9.5703125" style="106" customWidth="1"/><col min="1802" max="1802" width="10.7109375" style="106" customWidth="1"/><col min="1803" max="1803" width="8.5703125" style="106" customWidth="1"/><col min="1804" max="1804" width="12.42578125" style="106" customWidth="1"/><col min="1805" max="1806" width="11.28515625" style="106" customWidth="1"/><col min="1807" max="1807" width="10.42578125" style="106" customWidth="1"/><col min="1808" max="1808" width="11.42578125" style="106"/><col min="1809" max="1810" width="12.5703125" style="106" customWidth="1"/><col min="1811" max="2048" width="11.42578125" style="106"/><col min="2049" max="2049" width="3.28515625" style="106" customWidth="1"/><col min="2050" max="2050" width="56.140625" style="106" customWidth="1"/><col min="2051" max="2051" width="13" style="106" customWidth="1"/><col min="2052" max="2052" width="12.7109375" style="106" customWidth="1"/><col min="2053" max="2053" width="11.5703125" style="106" customWidth="1"/><col min="2054" max="2054" width="11.140625" style="106" customWidth="1"/><col min="2055" max="2055" width="11.28515625" style="106" customWidth="1"/><col min="2056" max="2056" width="10.140625" style="106" customWidth="1"/><col min="2057" max="2057" width="9.5703125" style="106" customWidth="1"/><col min="2058" max="2058" width="10.7109375" style="106" customWidth="1"/><col min="2059" max="2059" width="8.5703125" style="106" customWidth="1"/><col min="2060" max="2060" width="12.42578125" style="106" customWidth="1"/><col min="2061" max="2062" width="11.28515625" style="106" customWidth="1"/><col min="2063" max="2063" width="10.42578125" style="106" customWidth="1"/><col min="2064" max="2064" width="11.42578125" style="106"/><col min="2065" max="2066" width="12.5703125" style="106" customWidth="1"/><col min="2067" max="2304" width="11.42578125" style="106"/><col min="2305" max="2305" width="3.28515625" style="106" customWidth="1"/><col min="2306" max="2306" width="56.140625" style="106" customWidth="1"/><col min="2307" max="2307" width="13" style="106" customWidth="1"/><col min="2308" max="2308" width="12.7109375" style="106" customWidth="1"/><col min="2309" max="2309" width="11.5703125" style="106" customWidth="1"/><col min="2310" max="2310" width="11.140625" style="106" customWidth="1"/><col min="2311" max="2311" width="11.28515625" style="106" customWidth="1"/><col min="2312" max="2312" width="10.140625" style="106" customWidth="1"/><col min="2313" max="2313" width="9.5703125" style="106" customWidth="1"/><col min="2314" max="2314" width="10.7109375" style="106" customWidth="1"/><col min="2315" max="2315" width="8.5703125" style="106" customWidth="1"/><col min="2316" max="2316" width="12.42578125" style="106" customWidth="1"/><col min="2317" max="2318" width="11.28515625" style="106" customWidth="1"/><col min="2319" max="2319" width="10.42578125" style="106" customWidth="1"/><col min="2320" max="2320" width="11.42578125" style="106"/><col min="2321" max="2322" width="12.5703125" style="106" customWidth="1"/><col min="2323" max="2560" width="11.42578125" style="106"/><col min="2561" max="2561" width="3.28515625" style="106" customWidth="1"/><col min="2562" max="2562" width="56.140625" style="106" customWidth="1"/><col min="2563" max="2563" width="13" style="106" customWidth="1"/><col min="2564" max="2564" width="12.7109375" style="106" customWidth="1"/><col min="2565" max="2565" width="11.5703125" style="106" customWidth="1"/><col min="2566" max="2566" width="11.140625" style="106" customWidth="1"/><col min="2567" max="2567" width="11.28515625" style="106" customWidth="1"/><col min="2568" max="2568" width="10.140625" style="106" customWidth="1"/><col min="2569" max="2569" width="9.5703125" style="106" customWidth="1"/><col min="2570" max="2570" width="10.7109375" style="106" customWidth="1"/><col min="2571" max="2571" width="8.5703125" style="106" customWidth="1"/><col min="2572" max="2572" width="12.42578125" style="106" customWidth="1"/><col min="2573" max="2574" width="11.28515625" style="106" customWidth="1"/><col min="2575" max="2575" width="10.42578125" style="106" customWidth="1"/><col min="2576" max="2576" width="11.42578125" style="106"/><col min="2577" max="2578" width="12.5703125" style="106" customWidth="1"/><col min="2579" max="2816" width="11.42578125" style="106"/><col min="2817" max="2817" width="3.28515625" style="106" customWidth="1"/><col min="2818" max="2818" width="56.140625" style="106" customWidth="1"/><col min="2819" max="2819" width="13" style="106" customWidth="1"/><col min="2820" max="2820" width="12.7109375" style="106" customWidth="1"/><col min="2821" max="2821" width="11.5703125" style="106" customWidth="1"/><col min="2822" max="2822" width="11.140625" style="106" customWidth="1"/><col min="2823" max="2823" width="11.28515625" style="106" customWidth="1"/><col min="2824" max="2824" width="10.140625" style="106" customWidth="1"/><col min="2825" max="2825" width="9.5703125" style="106" customWidth="1"/><col min="2826" max="2826" width="10.7109375" style="106" customWidth="1"/><col min="2827" max="2827" width="8.5703125" style="106" customWidth="1"/><col min="2828" max="2828" width="12.42578125" style="106" customWidth="1"/><col min="2829" max="2830" width="11.28515625" style="106" customWidth="1"/><col min="2831" max="2831" width="10.42578125" style="106" customWidth="1"/><col min="2832" max="2832" width="11.42578125" style="106"/><col min="2833" max="2834" width="12.5703125" style="106" customWidth="1"/><col min="2835" max="3072" width="11.42578125" style="106"/><col min="3073" max="3073" width="3.28515625" style="106" customWidth="1"/><col min="3074" max="3074" width="56.140625" style="106" customWidth="1"/><col min="3075" max="3075" width="13" style="106" customWidth="1"/><col min="3076" max="3076" width="12.7109375" style="106" customWidth="1"/><col min="3077" max="3077" width="11.5703125" style="106" customWidth="1"/><col min="3078" max="3078" width="11.140625" style="106" customWidth="1"/><col min="3079" max="3079" width="11.28515625" style="106" customWidth="1"/><col min="3080" max="3080" width="10.140625" style="106" customWidth="1"/><col min="3081" max="3081" width="9.5703125" style="106" customWidth="1"/><col min="3082" max="3082" width="10.7109375" style="106" customWidth="1"/><col min="3083" max="3083" width="8.5703125" style="106" customWidth="1"/><col min="3084" max="3084" width="12.42578125" style="106" customWidth="1"/><col min="3085" max="3086" width="11.28515625" style="106" customWidth="1"/><col min="3087" max="3087" width="10.42578125" style="106" customWidth="1"/><col min="3088" max="3088" width="11.42578125" style="106"/><col min="3089" max="3090" width="12.5703125" style="106" customWidth="1"/><col min="3091" max="3328" width="11.42578125" style="106"/><col min="3329" max="3329" width="3.28515625" style="106" customWidth="1"/><col min="3330" max="3330" width="56.140625" style="106" customWidth="1"/><col min="3331" max="3331" width="13" style="106" customWidth="1"/><col min="3332" max="3332" width="12.7109375" style="106" customWidth="1"/><col min="3333" max="3333" width="11.5703125" style="106" customWidth="1"/><col min="3334" max="3334" width="11.140625" style="106" customWidth="1"/><col min="3335" max="3335" width="11.28515625" style="106" customWidth="1"/><col min="3336" max="3336" width="10.140625" style="106" customWidth="1"/><col min="3337" max="3337" width="9.5703125" style="106" customWidth="1"/><col min="3338" max="3338" width="10.7109375" style="106" customWidth="1"/><col min="3339" max="3339" width="8.5703125" style="106" customWidth="1"/><col min="3340" max="3340" width="12.42578125" style="106" customWidth="1"/><col min="3341" max="3342" width="11.28515625" style="106" customWidth="1"/><col min="3343" max="3343" width="10.42578125" style="106" customWidth="1"/><col min="3344" max="3344" width="11.42578125" style="106"/><col min="3345" max="3346" width="12.5703125" style="106" customWidth="1"/><col min="3347" max="3584" width="11.42578125" style="106"/><col min="3585" max="3585" width="3.28515625" style="106" customWidth="1"/><col min="3586" max="3586" width="56.140625" style="106" customWidth="1"/><col min="3587" max="3587" width="13" style="106" customWidth="1"/><col min="3588" max="3588" width="12.7109375" style="106" customWidth="1"/><col min="3589" max="3589" width="11.5703125" style="106" customWidth="1"/><col min="3590" max="3590" width="11.140625" style="106" customWidth="1"/><col min="3591" max="3591" width="11.28515625" style="106" customWidth="1"/><col min="3592" max="3592" width="10.140625" style="106" customWidth="1"/><col min="3593" max="3593" width="9.5703125" style="106" customWidth="1"/><col min="3594" max="3594" width="10.7109375" style="106" customWidth="1"/><col min="3595" max="3595" width="8.5703125" style="106" customWidth="1"/><col min="3596" max="3596" width="12.42578125" style="106" customWidth="1"/><col min="3597" max="3598" width="11.28515625" style="106" customWidth="1"/><col min="3599" max="3599" width="10.42578125" style="106" customWidth="1"/><col min="3600" max="3600" width="11.42578125" style="106"/><col min="3601" max="3602" width="12.5703125" style="106" customWidth="1"/><col min="3603" max="3840" width="11.42578125" style="106"/><col min="3841" max="3841" width="3.28515625" style="106" customWidth="1"/><col min="3842" max="3842" width="56.140625" style="106" customWidth="1"/><col min="3843" max="3843" width="13" style="106" customWidth="1"/><col min="3844" max="3844" width="12.7109375" style="106" customWidth="1"/><col min="3845" max="3845" width="11.5703125" style="106" customWidth="1"/><col min="3846" max="3846" width="11.140625" style="106" customWidth="1"/><col min="3847" max="3847" width="11.28515625" style="106" customWidth="1"/><col min="3848" max="3848" width="10.140625" style="106" customWidth="1"/><col min="3849" max="3849" width="9.5703125" style="106" customWidth="1"/><col min="3850" max="3850" width="10.7109375" style="106" customWidth="1"/><col min="3851" max="3851" width="8.5703125" style="106" customWidth="1"/><col min="3852" max="3852" width="12.42578125" style="106" customWidth="1"/><col min="3853" max="3854" width="11.28515625" style="106" customWidth="1"/><col min="3855" max="3855" width="10.42578125" style="106" customWidth="1"/><col min="3856" max="3856" width="11.42578125" style="106"/><col min="3857" max="3858" width="12.5703125" style="106" customWidth="1"/><col min="3859" max="4096" width="11.42578125" style="106"/><col min="4097" max="4097" width="3.28515625" style="106" customWidth="1"/><col min="4098" max="4098" width="56.140625" style="106" customWidth="1"/><col min="4099" max="4099" width="13" style="106" customWidth="1"/><col min="4100" max="4100" width="12.7109375" style="106" customWidth="1"/><col min="4101" max="4101" width="11.5703125" style="106" customWidth="1"/><col min="4102" max="4102" width="11.140625" style="106" customWidth="1"/><col min="4103" max="4103" width="11.28515625" style="106" customWidth="1"/><col min="4104" max="4104" width="10.140625" style="106" customWidth="1"/><col min="4105" max="4105" width="9.5703125" style="106" customWidth="1"/><col min="4106" max="4106" width="10.7109375" style="106" customWidth="1"/><col min="4107" max="4107" width="8.5703125" style="106" customWidth="1"/><col min="4108" max="4108" width="12.42578125" style="106" customWidth="1"/><col min="4109" max="4110" width="11.28515625" style="106" customWidth="1"/><col min="4111" max="4111" width="10.42578125" style="106" customWidth="1"/><col min="4112" max="4112" width="11.42578125" style="106"/><col min="4113" max="4114" width="12.5703125" style="106" customWidth="1"/><col min="4115" max="4352" width="11.42578125" style="106"/><col min="4353" max="4353" width="3.28515625" style="106" customWidth="1"/><col min="4354" max="4354" width="56.140625" style="106" customWidth="1"/><col min="4355" max="4355" width="13" style="106" customWidth="1"/><col min="4356" max="4356" width="12.7109375" style="106" customWidth="1"/><col min="4357" max="4357" width="11.5703125" style="106" customWidth="1"/><col min="4358" max="4358" width="11.140625" style="106" customWidth="1"/><col min="4359" max="4359" width="11.28515625" style="106" customWidth="1"/><col min="4360" max="4360" width="10.140625" style="106" customWidth="1"/><col min="4361" max="4361" width="9.5703125" style="106" customWidth="1"/><col min="4362" max="4362" width="10.7109375" style="106" customWidth="1"/><col min="4363" max="4363" width="8.5703125" style="106" customWidth="1"/><col min="4364" max="4364" width="12.42578125" style="106" customWidth="1"/><col min="4365" max="4366" width="11.28515625" style="106" customWidth="1"/><col min="4367" max="4367" width="10.42578125" style="106" customWidth="1"/><col min="4368" max="4368" width="11.42578125" style="106"/><col min="4369" max="4370" width="12.5703125" style="106" customWidth="1"/><col min="4371" max="4608" width="11.42578125" style="106"/><col min="4609" max="4609" width="3.28515625" style="106" customWidth="1"/><col min="4610" max="4610" width="56.140625" style="106" customWidth="1"/><col min="4611" max="4611" width="13" style="106" customWidth="1"/><col min="4612" max="4612" width="12.7109375" style="106" customWidth="1"/><col min="4613" max="4613" width="11.5703125" style="106" customWidth="1"/><col min="4614" max="4614" width="11.140625" style="106" customWidth="1"/><col min="4615" max="4615" width="11.28515625" style="106" customWidth="1"/><col min="4616" max="4616" width="10.140625" style="106" customWidth="1"/><col min="4617" max="4617" width="9.5703125" style="106" customWidth="1"/><col min="4618" max="4618" width="10.7109375" style="106" customWidth="1"/><col min="4619" max="4619" width="8.5703125" style="106" customWidth="1"/><col min="4620" max="4620" width="12.42578125" style="106" customWidth="1"/><col min="4621" max="4622" width="11.28515625" style="106" customWidth="1"/><col min="4623" max="4623" width="10.42578125" style="106" customWidth="1"/><col min="4624" max="4624" width="11.42578125" style="106"/><col min="4625" max="4626" width="12.5703125" style="106" customWidth="1"/><col min="4627" max="4864" width="11.42578125" style="106"/><col min="4865" max="4865" width="3.28515625" style="106" customWidth="1"/><col min="4866" max="4866" width="56.140625" style="106" customWidth="1"/><col min="4867" max="4867" width="13" style="106" customWidth="1"/><col min="4868" max="4868" width="12.7109375" style="106" customWidth="1"/><col min="4869" max="4869" width="11.5703125" style="106" customWidth="1"/><col min="4870" max="4870" width="11.140625" style="106" customWidth="1"/><col min="4871" max="4871" width="11.28515625" style="106" customWidth="1"/><col min="4872" max="4872" width="10.140625" style="106" customWidth="1"/><col min="4873" max="4873" width="9.5703125" style="106" customWidth="1"/><col min="4874" max="4874" width="10.7109375" style="106" customWidth="1"/><col min="4875" max="4875" width="8.5703125" style="106" customWidth="1"/><col min="4876" max="4876" width="12.42578125" style="106" customWidth="1"/><col min="4877" max="4878" width="11.28515625" style="106" customWidth="1"/><col min="4879" max="4879" width="10.42578125" style="106" customWidth="1"/><col min="4880" max="4880" width="11.42578125" style="106"/><col min="4881" max="4882" width="12.5703125" style="106" customWidth="1"/><col min="4883" max="5120" width="11.42578125" style="106"/><col min="5121" max="5121" width="3.28515625" style="106" customWidth="1"/><col min="5122" max="5122" width="56.140625" style="106" customWidth="1"/><col min="5123" max="5123" width="13" style="106" customWidth="1"/><col min="5124" max="5124" width="12.7109375" style="106" customWidth="1"/><col min="5125" max="5125" width="11.5703125" style="106" customWidth="1"/><col min="5126" max="5126" width="11.140625" style="106" customWidth="1"/><col min="5127" max="5127" width="11.28515625" style="106" customWidth="1"/><col min="5128" max="5128" width="10.140625" style="106" customWidth="1"/><col min="5129" max="5129" width="9.5703125" style="106" customWidth="1"/><col min="5130" max="5130" width="10.7109375" style="106" customWidth="1"/><col min="5131" max="5131" width="8.5703125" style="106" customWidth="1"/><col min="5132" max="5132" width="12.42578125" style="106" customWidth="1"/><col min="5133" max="5134" width="11.28515625" style="106" customWidth="1"/><col min="5135" max="5135" width="10.42578125" style="106" customWidth="1"/><col min="5136" max="5136" width="11.42578125" style="106"/><col min="5137" max="5138" width="12.5703125" style="106" customWidth="1"/><col min="5139" max="5376" width="11.42578125" style="106"/><col min="5377" max="5377" width="3.28515625" style="106" customWidth="1"/><col min="5378" max="5378" width="56.140625" style="106" customWidth="1"/><col min="5379" max="5379" width="13" style="106" customWidth="1"/><col min="5380" max="5380" width="12.7109375" style="106" customWidth="1"/><col min="5381" max="5381" width="11.5703125" style="106" customWidth="1"/><col min="5382" max="5382" width="11.140625" style="106" customWidth="1"/><col min="5383" max="5383" width="11.28515625" style="106" customWidth="1"/><col min="5384" max="5384" width="10.140625" style="106" customWidth="1"/><col min="5385" max="5385" width="9.5703125" style="106" customWidth="1"/><col min="5386" max="5386" width="10.7109375" style="106" customWidth="1"/><col min="5387" max="5387" width="8.5703125" style="106" customWidth="1"/><col min="5388" max="5388" width="12.42578125" style="106" customWidth="1"/><col min="5389" max="5390" width="11.28515625" style="106" customWidth="1"/><col min="5391" max="5391" width="10.42578125" style="106" customWidth="1"/><col min="5392" max="5392" width="11.42578125" style="106"/><col min="5393" max="5394" width="12.5703125" style="106" customWidth="1"/><col min="5395" max="5632" width="11.42578125" style="106"/><col min="5633" max="5633" width="3.28515625" style="106" customWidth="1"/><col min="5634" max="5634" width="56.140625" style="106" customWidth="1"/><col min="5635" max="5635" width="13" style="106" customWidth="1"/><col min="5636" max="5636" width="12.7109375" style="106" customWidth="1"/><col min="5637" max="5637" width="11.5703125" style="106" customWidth="1"/><col min="5638" max="5638" width="11.140625" style="106" customWidth="1"/><col min="5639" max="5639" width="11.28515625" style="106" customWidth="1"/><col min="5640" max="5640" width="10.140625" style="106" customWidth="1"/><col min="5641" max="5641" width="9.5703125" style="106" customWidth="1"/><col min="5642" max="5642" width="10.7109375" style="106" customWidth="1"/><col min="5643" max="5643" width="8.5703125" style="106" customWidth="1"/><col min="5644" max="5644" width="12.42578125" style="106" customWidth="1"/><col min="5645" max="5646" width="11.28515625" style="106" customWidth="1"/><col min="5647" max="5647" width="10.42578125" style="106" customWidth="1"/><col min="5648" max="5648" width="11.42578125" style="106"/><col min="5649" max="5650" width="12.5703125" style="106" customWidth="1"/><col min="5651" max="5888" width="11.42578125" style="106"/><col min="5889" max="5889" width="3.28515625" style="106" customWidth="1"/><col min="5890" max="5890" width="56.140625" style="106" customWidth="1"/><col min="5891" max="5891" width="13" style="106" customWidth="1"/><col min="5892" max="5892" width="12.7109375" style="106" customWidth="1"/><col min="5893" max="5893" width="11.5703125" style="106" customWidth="1"/><col min="5894" max="5894" width="11.140625" style="106" customWidth="1"/><col min="5895" max="5895" width="11.28515625" style="106" customWidth="1"/><col min="5896" max="5896" width="10.140625" style="106" customWidth="1"/><col min="5897" max="5897" width="9.5703125" style="106" customWidth="1"/><col min="5898" max="5898" width="10.7109375" style="106" customWidth="1"/><col min="5899" max="5899" width="8.5703125" style="106" customWidth="1"/><col min="5900" max="5900" width="12.42578125" style="106" customWidth="1"/><col min="5901" max="5902" width="11.28515625" style="106" customWidth="1"/><col min="5903" max="5903" width="10.42578125" style="106" customWidth="1"/><col min="5904" max="5904" width="11.42578125" style="106"/><col min="5905" max="5906" width="12.5703125" style="106" customWidth="1"/><col min="5907" max="6144" width="11.42578125" style="106"/><col min="6145" max="6145" width="3.28515625" style="106" customWidth="1"/><col min="6146" max="6146" width="56.140625" style="106" customWidth="1"/><col min="6147" max="6147" width="13" style="106" customWidth="1"/><col min="6148" max="6148" width="12.7109375" style="106" customWidth="1"/><col min="6149" max="6149" width="11.5703125" style="106" customWidth="1"/><col min="6150" max="6150" width="11.140625" style="106" customWidth="1"/><col min="6151" max="6151" width="11.28515625" style="106" customWidth="1"/><col min="6152" max="6152" width="10.140625" style="106" customWidth="1"/><col min="6153" max="6153" width="9.5703125" style="106" customWidth="1"/><col min="6154" max="6154" width="10.7109375" style="106" customWidth="1"/><col min="6155" max="6155" width="8.5703125" style="106" customWidth="1"/><col min="6156" max="6156" width="12.42578125" style="106" customWidth="1"/><col min="6157" max="6158" width="11.28515625" style="106" customWidth="1"/><col min="6159" max="6159" width="10.42578125" style="106" customWidth="1"/><col min="6160" max="6160" width="11.42578125" style="106"/><col min="6161" max="6162" width="12.5703125" style="106" customWidth="1"/><col min="6163" max="6400" width="11.42578125" style="106"/><col min="6401" max="6401" width="3.28515625" style="106" customWidth="1"/><col min="6402" max="6402" width="56.140625" style="106" customWidth="1"/><col min="6403" max="6403" width="13" style="106" customWidth="1"/><col min="6404" max="6404" width="12.7109375" style="106" customWidth="1"/><col min="6405" max="6405" width="11.5703125" style="106" customWidth="1"/><col min="6406" max="6406" width="11.140625" style="106" customWidth="1"/><col min="6407" max="6407" width="11.28515625" style="106" customWidth="1"/><col min="6408" max="6408" width="10.140625" style="106" customWidth="1"/><col min="6409" max="6409" width="9.5703125" style="106" customWidth="1"/><col min="6410" max="6410" width="10.7109375" style="106" customWidth="1"/><col min="6411" max="6411" width="8.5703125" style="106" customWidth="1"/><col min="6412" max="6412" width="12.42578125" style="106" customWidth="1"/><col min="6413" max="6414" width="11.28515625" style="106" customWidth="1"/><col min="6415" max="6415" width="10.42578125" style="106" customWidth="1"/><col min="6416" max="6416" width="11.42578125" style="106"/><col min="6417" max="6418" width="12.5703125" style="106" customWidth="1"/><col min="6419" max="6656" width="11.42578125" style="106"/><col min="6657" max="6657" width="3.28515625" style="106" customWidth="1"/><col min="6658" max="6658" width="56.140625" style="106" customWidth="1"/><col min="6659" max="6659" width="13" style="106" customWidth="1"/><col min="6660" max="6660" width="12.7109375" style="106" customWidth="1"/><col min="6661" max="6661" width="11.5703125" style="106" customWidth="1"/><col min="6662" max="6662" width="11.140625" style="106" customWidth="1"/><col min="6663" max="6663" width="11.28515625" style="106" customWidth="1"/><col min="6664" max="6664" width="10.140625" style="106" customWidth="1"/><col min="6665" max="6665" width="9.5703125" style="106" customWidth="1"/><col min="6666" max="6666" width="10.7109375" style="106" customWidth="1"/><col min="6667" max="6667" width="8.5703125" style="106" customWidth="1"/><col min="6668" max="6668" width="12.42578125" style="106" customWidth="1"/><col min="6669" max="6670" width="11.28515625" style="106" customWidth="1"/><col min="6671" max="6671" width="10.42578125" style="106" customWidth="1"/><col min="6672" max="6672" width="11.42578125" style="106"/><col min="6673" max="6674" width="12.5703125" style="106" customWidth="1"/><col min="6675" max="6912" width="11.42578125" style="106"/><col min="6913" max="6913" width="3.28515625" style="106" customWidth="1"/><col min="6914" max="6914" width="56.140625" style="106" customWidth="1"/><col min="6915" max="6915" width="13" style="106" customWidth="1"/><col min="6916" max="6916" width="12.7109375" style="106" customWidth="1"/><col min="6917" max="6917" width="11.5703125" style="106" customWidth="1"/><col min="6918" max="6918" width="11.140625" style="106" customWidth="1"/><col min="6919" max="6919" width="11.28515625" style="106" customWidth="1"/><col min="6920" max="6920" width="10.140625" style="106" customWidth="1"/><col min="6921" max="6921" width="9.5703125" style="106" customWidth="1"/><col min="6922" max="6922" width="10.7109375" style="106" customWidth="1"/><col min="6923" max="6923" width="8.5703125" style="106" customWidth="1"/><col min="6924" max="6924" width="12.42578125" style="106" customWidth="1"/><col min="6925" max="6926" width="11.28515625" style="106" customWidth="1"/><col min="6927" max="6927" width="10.42578125" style="106" customWidth="1"/><col min="6928" max="6928" width="11.42578125" style="106"/><col min="6929" max="6930" width="12.5703125" style="106" customWidth="1"/><col min="6931" max="7168" width="11.42578125" style="106"/><col min="7169" max="7169" width="3.28515625" style="106" customWidth="1"/><col min="7170" max="7170" width="56.140625" style="106" customWidth="1"/><col min="7171" max="7171" width="13" style="106" customWidth="1"/><col min="7172" max="7172" width="12.7109375" style="106" customWidth="1"/><col min="7173" max="7173" width="11.5703125" style="106" customWidth="1"/><col min="7174" max="7174" width="11.140625" style="106" customWidth="1"/><col min="7175" max="7175" width="11.28515625" style="106" customWidth="1"/><col min="7176" max="7176" width="10.140625" style="106" customWidth="1"/><col min="7177" max="7177" width="9.5703125" style="106" customWidth="1"/><col min="7178" max="7178" width="10.7109375" style="106" customWidth="1"/><col min="7179" max="7179" width="8.5703125" style="106" customWidth="1"/><col min="7180" max="7180" width="12.42578125" style="106" customWidth="1"/><col min="7181" max="7182" width="11.28515625" style="106" customWidth="1"/><col min="7183" max="7183" width="10.42578125" style="106" customWidth="1"/><col min="7184" max="7184" width="11.42578125" style="106"/><col min="7185" max="7186" width="12.5703125" style="106" customWidth="1"/><col min="7187" max="7424" width="11.42578125" style="106"/><col min="7425" max="7425" width="3.28515625" style="106" customWidth="1"/><col min="7426" max="7426" width="56.140625" style="106" customWidth="1"/><col min="7427" max="7427" width="13" style="106" customWidth="1"/><col min="7428" max="7428" width="12.7109375" style="106" customWidth="1"/><col min="7429" max="7429" width="11.5703125" style="106" customWidth="1"/><col min="7430" max="7430" width="11.140625" style="106" customWidth="1"/><col min="7431" max="7431" width="11.28515625" style="106" customWidth="1"/><col min="7432" max="7432" width="10.140625" style="106" customWidth="1"/><col min="7433" max="7433" width="9.5703125" style="106" customWidth="1"/><col min="7434" max="7434" width="10.7109375" style="106" customWidth="1"/><col min="7435" max="7435" width="8.5703125" style="106" customWidth="1"/><col min="7436" max="7436" width="12.42578125" style="106" customWidth="1"/><col min="7437" max="7438" width="11.28515625" style="106" customWidth="1"/><col min="7439" max="7439" width="10.42578125" style="106" customWidth="1"/><col min="7440" max="7440" width="11.42578125" style="106"/><col min="7441" max="7442" width="12.5703125" style="106" customWidth="1"/><col min="7443" max="7680" width="11.42578125" style="106"/><col min="7681" max="7681" width="3.28515625" style="106" customWidth="1"/><col min="7682" max="7682" width="56.140625" style="106" customWidth="1"/><col min="7683" max="7683" width="13" style="106" customWidth="1"/><col min="7684" max="7684" width="12.7109375" style="106" customWidth="1"/><col min="7685" max="7685" width="11.5703125" style="106" customWidth="1"/><col min="7686" max="7686" width="11.140625" style="106" customWidth="1"/><col min="7687" max="7687" width="11.28515625" style="106" customWidth="1"/><col min="7688" max="7688" width="10.140625" style="106" customWidth="1"/><col min="7689" max="7689" width="9.5703125" style="106" customWidth="1"/><col min="7690" max="7690" width="10.7109375" style="106" customWidth="1"/><col min="7691" max="7691" width="8.5703125" style="106" customWidth="1"/><col min="7692" max="7692" width="12.42578125" style="106" customWidth="1"/><col min="7693" max="7694" width="11.28515625" style="106" customWidth="1"/><col min="7695" max="7695" width="10.42578125" style="106" customWidth="1"/><col min="7696" max="7696" width="11.42578125" style="106"/><col min="7697" max="7698" width="12.5703125" style="106" customWidth="1"/><col min="7699" max="7936" width="11.42578125" style="106"/><col min="7937" max="7937" width="3.28515625" style="106" customWidth="1"/><col min="7938" max="7938" width="56.140625" style="106" customWidth="1"/><col min="7939" max="7939" width="13" style="106" customWidth="1"/><col min="7940" max="7940" width="12.7109375" style="106" customWidth="1"/><col min="7941" max="7941" width="11.5703125" style="106" customWidth="1"/><col min="7942" max="7942" width="11.140625" style="106" customWidth="1"/><col min="7943" max="7943" width="11.28515625" style="106" customWidth="1"/><col min="7944" max="7944" width="10.140625" style="106" customWidth="1"/><col min="7945" max="7945" width="9.5703125" style="106" customWidth="1"/><col min="7946" max="7946" width="10.7109375" style="106" customWidth="1"/><col min="7947" max="7947" width="8.5703125" style="106" customWidth="1"/><col min="7948" max="7948" width="12.42578125" style="106" customWidth="1"/><col min="7949" max="7950" width="11.28515625" style="106" customWidth="1"/><col min="7951" max="7951" width="10.42578125" style="106" customWidth="1"/><col min="7952" max="7952" width="11.42578125" style="106"/><col min="7953" max="7954" width="12.5703125" style="106" customWidth="1"/><col min="7955" max="8192" width="11.42578125" style="106"/><col min="8193" max="8193" width="3.28515625" style="106" customWidth="1"/><col min="8194" max="8194" width="56.140625" style="106" customWidth="1"/><col min="8195" max="8195" width="13" style="106" customWidth="1"/><col min="8196" max="8196" width="12.7109375" style="106" customWidth="1"/><col min="8197" max="8197" width="11.5703125" style="106" customWidth="1"/><col min="8198" max="8198" width="11.140625" style="106" customWidth="1"/><col min="8199" max="8199" width="11.28515625" style="106" customWidth="1"/><col min="8200" max="8200" width="10.140625" style="106" customWidth="1"/><col min="8201" max="8201" width="9.5703125" style="106" customWidth="1"/><col min="8202" max="8202" width="10.7109375" style="106" customWidth="1"/><col min="8203" max="8203" width="8.5703125" style="106" customWidth="1"/><col min="8204" max="8204" width="12.42578125" style="106" customWidth="1"/><col min="8205" max="8206" width="11.28515625" style="106" customWidth="1"/><col min="8207" max="8207" width="10.42578125" style="106" customWidth="1"/><col min="8208" max="8208" width="11.42578125" style="106"/><col min="8209" max="8210" width="12.5703125" style="106" customWidth="1"/><col min="8211" max="8448" width="11.42578125" style="106"/><col min="8449" max="8449" width="3.28515625" style="106" customWidth="1"/><col min="8450" max="8450" width="56.140625" style="106" customWidth="1"/><col min="8451" max="8451" width="13" style="106" customWidth="1"/><col min="8452" max="8452" width="12.7109375" style="106" customWidth="1"/><col min="8453" max="8453" width="11.5703125" style="106" customWidth="1"/><col min="8454" max="8454" width="11.140625" style="106" customWidth="1"/><col min="8455" max="8455" width="11.28515625" style="106" customWidth="1"/><col min="8456" max="8456" width="10.140625" style="106" customWidth="1"/><col min="8457" max="8457" width="9.5703125" style="106" customWidth="1"/><col min="8458" max="8458" width="10.7109375" style="106" customWidth="1"/><col min="8459" max="8459" width="8.5703125" style="106" customWidth="1"/><col min="8460" max="8460" width="12.42578125" style="106" customWidth="1"/><col min="8461" max="8462" width="11.28515625" style="106" customWidth="1"/><col min="8463" max="8463" width="10.42578125" style="106" customWidth="1"/><col min="8464" max="8464" width="11.42578125" style="106"/><col min="8465" max="8466" width="12.5703125" style="106" customWidth="1"/><col min="8467" max="8704" width="11.42578125" style="106"/><col min="8705" max="8705" width="3.28515625" style="106" customWidth="1"/><col min="8706" max="8706" width="56.140625" style="106" customWidth="1"/><col min="8707" max="8707" width="13" style="106" customWidth="1"/><col min="8708" max="8708" width="12.7109375" style="106" customWidth="1"/><col min="8709" max="8709" width="11.5703125" style="106" customWidth="1"/><col min="8710" max="8710" width="11.140625" style="106" customWidth="1"/><col min="8711" max="8711" width="11.28515625" style="106" customWidth="1"/><col min="8712" max="8712" width="10.140625" style="106" customWidth="1"/><col min="8713" max="8713" width="9.5703125" style="106" customWidth="1"/><col min="8714" max="8714" width="10.7109375" style="106" customWidth="1"/><col min="8715" max="8715" width="8.5703125" style="106" customWidth="1"/><col min="8716" max="8716" width="12.42578125" style="106" customWidth="1"/><col min="8717" max="8718" width="11.28515625" style="106" customWidth="1"/><col min="8719" max="8719" width="10.42578125" style="106" customWidth="1"/><col min="8720" max="8720" width="11.42578125" style="106"/><col min="8721" max="8722" width="12.5703125" style="106" customWidth="1"/><col min="8723" max="8960" width="11.42578125" style="106"/><col min="8961" max="8961" width="3.28515625" style="106" customWidth="1"/><col min="8962" max="8962" width="56.140625" style="106" customWidth="1"/><col min="8963" max="8963" width="13" style="106" customWidth="1"/><col min="8964" max="8964" width="12.7109375" style="106" customWidth="1"/><col min="8965" max="8965" width="11.5703125" style="106" customWidth="1"/><col min="8966" max="8966" width="11.140625" style="106" customWidth="1"/><col min="8967" max="8967" width="11.28515625" style="106" customWidth="1"/><col min="8968" max="8968" width="10.140625" style="106" customWidth="1"/><col min="8969" max="8969" width="9.5703125" style="106" customWidth="1"/><col min="8970" max="8970" width="10.7109375" style="106" customWidth="1"/><col min="8971" max="8971" width="8.5703125" style="106" customWidth="1"/><col min="8972" max="8972" width="12.42578125" style="106" customWidth="1"/><col min="8973" max="8974" width="11.28515625" style="106" customWidth="1"/><col min="8975" max="8975" width="10.42578125" style="106" customWidth="1"/><col min="8976" max="8976" width="11.42578125" style="106"/><col min="8977" max="8978" width="12.5703125" style="106" customWidth="1"/><col min="8979" max="9216" width="11.42578125" style="106"/><col min="9217" max="9217" width="3.28515625" style="106" customWidth="1"/><col min="9218" max="9218" width="56.140625" style="106" customWidth="1"/><col min="9219" max="9219" width="13" style="106" customWidth="1"/><col min="9220" max="9220" width="12.7109375" style="106" customWidth="1"/><col min="9221" max="9221" width="11.5703125" style="106" customWidth="1"/><col min="9222" max="9222" width="11.140625" style="106" customWidth="1"/><col min="9223" max="9223" width="11.28515625" style="106" customWidth="1"/><col min="9224" max="9224" width="10.140625" style="106" customWidth="1"/><col min="9225" max="9225" width="9.5703125" style="106" customWidth="1"/><col min="9226" max="9226" width="10.7109375" style="106" customWidth="1"/><col min="9227" max="9227" width="8.5703125" style="106" customWidth="1"/><col min="9228" max="9228" width="12.42578125" style="106" customWidth="1"/><col min="9229" max="9230" width="11.28515625" style="106" customWidth="1"/><col min="9231" max="9231" width="10.42578125" style="106" customWidth="1"/><col min="9232" max="9232" width="11.42578125" style="106"/><col min="9233" max="9234" width="12.5703125" style="106" customWidth="1"/><col min="9235" max="9472" width="11.42578125" style="106"/><col min="9473" max="9473" width="3.28515625" style="106" customWidth="1"/><col min="9474" max="9474" width="56.140625" style="106" customWidth="1"/><col min="9475" max="9475" width="13" style="106" customWidth="1"/><col min="9476" max="9476" width="12.7109375" style="106" customWidth="1"/><col min="9477" max="9477" width="11.5703125" style="106" customWidth="1"/><col min="9478" max="9478" width="11.140625" style="106" customWidth="1"/><col min="9479" max="9479" width="11.28515625" style="106" customWidth="1"/><col min="9480" max="9480" width="10.140625" style="106" customWidth="1"/><col min="9481" max="9481" width="9.5703125" style="106" customWidth="1"/><col min="9482" max="9482" width="10.7109375" style="106" customWidth="1"/><col min="9483" max="9483" width="8.5703125" style="106" customWidth="1"/><col min="9484" max="9484" width="12.42578125" style="106" customWidth="1"/><col min="9485" max="9486" width="11.28515625" style="106" customWidth="1"/><col min="9487" max="9487" width="10.42578125" style="106" customWidth="1"/><col min="9488" max="9488" width="11.42578125" style="106"/><col min="9489" max="9490" width="12.5703125" style="106" customWidth="1"/><col min="9491" max="9728" width="11.42578125" style="106"/><col min="9729" max="9729" width="3.28515625" style="106" customWidth="1"/><col min="9730" max="9730" width="56.140625" style="106" customWidth="1"/><col min="9731" max="9731" width="13" style="106" customWidth="1"/><col min="9732" max="9732" width="12.7109375" style="106" customWidth="1"/><col min="9733" max="9733" width="11.5703125" style="106" customWidth="1"/><col min="9734" max="9734" width="11.140625" style="106" customWidth="1"/><col min="9735" max="9735" width="11.28515625" style="106" customWidth="1"/><col min="9736" max="9736" width="10.140625" style="106" customWidth="1"/><col min="9737" max="9737" width="9.5703125" style="106" customWidth="1"/><col min="9738" max="9738" width="10.7109375" style="106" customWidth="1"/><col min="9739" max="9739" width="8.5703125" style="106" customWidth="1"/><col min="9740" max="9740" width="12.42578125" style="106" customWidth="1"/><col min="9741" max="9742" width="11.28515625" style="106" customWidth="1"/><col min="9743" max="9743" width="10.42578125" style="106" customWidth="1"/><col min="9744" max="9744" width="11.42578125" style="106"/><col min="9745" max="9746" width="12.5703125" style="106" customWidth="1"/><col min="9747" max="9984" width="11.42578125" style="106"/><col min="9985" max="9985" width="3.28515625" style="106" customWidth="1"/><col min="9986" max="9986" width="56.140625" style="106" customWidth="1"/><col min="9987" max="9987" width="13" style="106" customWidth="1"/><col min="9988" max="9988" width="12.7109375" style="106" customWidth="1"/><col min="9989" max="9989" width="11.5703125" style="106" customWidth="1"/><col min="9990" max="9990" width="11.140625" style="106" customWidth="1"/><col min="9991" max="9991" width="11.28515625" style="106" customWidth="1"/><col min="9992" max="9992" width="10.140625" style="106" customWidth="1"/><col min="9993" max="9993" width="9.5703125" style="106" customWidth="1"/><col min="9994" max="9994" width="10.7109375" style="106" customWidth="1"/><col min="9995" max="9995" width="8.5703125" style="106" customWidth="1"/><col min="9996" max="9996" width="12.42578125" style="106" customWidth="1"/><col min="9997" max="9998" width="11.28515625" style="106" customWidth="1"/><col min="9999" max="9999" width="10.42578125" style="106" customWidth="1"/><col min="10000" max="10000" width="11.42578125" style="106"/><col min="10001" max="10002" width="12.5703125" style="106" customWidth="1"/><col min="10003" max="10240" width="11.42578125" style="106"/><col min="10241" max="10241" width="3.28515625" style="106" customWidth="1"/><col min="10242" max="10242" width="56.140625" style="106" customWidth="1"/><col min="10243" max="10243" width="13" style="106" customWidth="1"/><col min="10244" max="10244" width="12.7109375" style="106" customWidth="1"/><col min="10245" max="10245" width="11.5703125" style="106" customWidth="1"/><col min="10246" max="10246" width="11.140625" style="106" customWidth="1"/><col min="10247" max="10247" width="11.28515625" style="106" customWidth="1"/><col min="10248" max="10248" width="10.140625" style="106" customWidth="1"/><col min="10249" max="10249" width="9.5703125" style="106" customWidth="1"/><col min="10250" max="10250" width="10.7109375" style="106" customWidth="1"/><col min="10251" max="10251" width="8.5703125" style="106" customWidth="1"/><col min="10252" max="10252" width="12.42578125" style="106" customWidth="1"/><col min="10253" max="10254" width="11.28515625" style="106" customWidth="1"/><col min="10255" max="10255" width="10.42578125" style="106" customWidth="1"/><col min="10256" max="10256" width="11.42578125" style="106"/><col min="10257" max="10258" width="12.5703125" style="106" customWidth="1"/><col min="10259" max="10496" width="11.42578125" style="106"/><col min="10497" max="10497" width="3.28515625" style="106" customWidth="1"/><col min="10498" max="10498" width="56.140625" style="106" customWidth="1"/><col min="10499" max="10499" width="13" style="106" customWidth="1"/><col min="10500" max="10500" width="12.7109375" style="106" customWidth="1"/><col min="10501" max="10501" width="11.5703125" style="106" customWidth="1"/><col min="10502" max="10502" width="11.140625" style="106" customWidth="1"/><col min="10503" max="10503" width="11.28515625" style="106" customWidth="1"/><col min="10504" max="10504" width="10.140625" style="106" customWidth="1"/><col min="10505" max="10505" width="9.5703125" style="106" customWidth="1"/><col min="10506" max="10506" width="10.7109375" style="106" customWidth="1"/><col min="10507" max="10507" width="8.5703125" style="106" customWidth="1"/><col min="10508" max="10508" width="12.42578125" style="106" customWidth="1"/><col min="10509" max="10510" width="11.28515625" style="106" customWidth="1"/><col min="10511" max="10511" width="10.42578125" style="106" customWidth="1"/><col min="10512" max="10512" width="11.42578125" style="106"/><col min="10513" max="10514" width="12.5703125" style="106" customWidth="1"/><col min="10515" max="10752" width="11.42578125" style="106"/><col min="10753" max="10753" width="3.28515625" style="106" customWidth="1"/><col min="10754" max="10754" width="56.140625" style="106" customWidth="1"/><col min="10755" max="10755" width="13" style="106" customWidth="1"/><col min="10756" max="10756" width="12.7109375" style="106" customWidth="1"/><col min="10757" max="10757" width="11.5703125" style="106" customWidth="1"/><col min="10758" max="10758" width="11.140625" style="106" customWidth="1"/><col min="10759" max="10759" width="11.28515625" style="106" customWidth="1"/><col min="10760" max="10760" width="10.140625" style="106" customWidth="1"/><col min="10761" max="10761" width="9.5703125" style="106" customWidth="1"/><col min="10762" max="10762" width="10.7109375" style="106" customWidth="1"/><col min="10763" max="10763" width="8.5703125" style="106" customWidth="1"/><col min="10764" max="10764" width="12.42578125" style="106" customWidth="1"/><col min="10765" max="10766" width="11.28515625" style="106" customWidth="1"/><col min="10767" max="10767" width="10.42578125" style="106" customWidth="1"/><col min="10768" max="10768" width="11.42578125" style="106"/><col min="10769" max="10770" width="12.5703125" style="106" customWidth="1"/><col min="10771" max="11008" width="11.42578125" style="106"/><col min="11009" max="11009" width="3.28515625" style="106" customWidth="1"/><col min="11010" max="11010" width="56.140625" style="106" customWidth="1"/><col min="11011" max="11011" width="13" style="106" customWidth="1"/><col min="11012" max="11012" width="12.7109375" style="106" customWidth="1"/><col min="11013" max="11013" width="11.5703125" style="106" customWidth="1"/><col min="11014" max="11014" width="11.140625" style="106" customWidth="1"/><col min="11015" max="11015" width="11.28515625" style="106" customWidth="1"/><col min="11016" max="11016" width="10.140625" style="106" customWidth="1"/><col min="11017" max="11017" width="9.5703125" style="106" customWidth="1"/><col min="11018" max="11018" width="10.7109375" style="106" customWidth="1"/><col min="11019" max="11019" width="8.5703125" style="106" customWidth="1"/><col min="11020" max="11020" width="12.42578125" style="106" customWidth="1"/><col min="11021" max="11022" width="11.28515625" style="106" customWidth="1"/><col min="11023" max="11023" width="10.42578125" style="106" customWidth="1"/><col min="11024" max="11024" width="11.42578125" style="106"/><col min="11025" max="11026" width="12.5703125" style="106" customWidth="1"/><col min="11027" max="11264" width="11.42578125" style="106"/><col min="11265" max="11265" width="3.28515625" style="106" customWidth="1"/><col min="11266" max="11266" width="56.140625" style="106" customWidth="1"/><col min="11267" max="11267" width="13" style="106" customWidth="1"/><col min="11268" max="11268" width="12.7109375" style="106" customWidth="1"/><col min="11269" max="11269" width="11.5703125" style="106" customWidth="1"/><col min="11270" max="11270" width="11.140625" style="106" customWidth="1"/><col min="11271" max="11271" width="11.28515625" style="106" customWidth="1"/><col min="11272" max="11272" width="10.140625" style="106" customWidth="1"/><col min="11273" max="11273" width="9.5703125" style="106" customWidth="1"/><col min="11274" max="11274" width="10.7109375" style="106" customWidth="1"/><col min="11275" max="11275" width="8.5703125" style="106" customWidth="1"/><col min="11276" max="11276" width="12.42578125" style="106" customWidth="1"/><col min="11277" max="11278" width="11.28515625" style="106" customWidth="1"/><col min="11279" max="11279" width="10.42578125" style="106" customWidth="1"/><col min="11280" max="11280" width="11.42578125" style="106"/><col min="11281" max="11282" width="12.5703125" style="106" customWidth="1"/><col min="11283" max="11520" width="11.42578125" style="106"/><col min="11521" max="11521" width="3.28515625" style="106" customWidth="1"/><col min="11522" max="11522" width="56.140625" style="106" customWidth="1"/><col min="11523" max="11523" width="13" style="106" customWidth="1"/><col min="11524" max="11524" width="12.7109375" style="106" customWidth="1"/><col min="11525" max="11525" width="11.5703125" style="106" customWidth="1"/><col min="11526" max="11526" width="11.140625" style="106" customWidth="1"/><col min="11527" max="11527" width="11.28515625" style="106" customWidth="1"/><col min="11528" max="11528" width="10.140625" style="106" customWidth="1"/><col min="11529" max="11529" width="9.5703125" style="106" customWidth="1"/><col min="11530" max="11530" width="10.7109375" style="106" customWidth="1"/><col min="11531" max="11531" width="8.5703125" style="106" customWidth="1"/><col min="11532" max="11532" width="12.42578125" style="106" customWidth="1"/><col min="11533" max="11534" width="11.28515625" style="106" customWidth="1"/><col min="11535" max="11535" width="10.42578125" style="106" customWidth="1"/><col min="11536" max="11536" width="11.42578125" style="106"/><col min="11537" max="11538" width="12.5703125" style="106" customWidth="1"/><col min="11539" max="11776" width="11.42578125" style="106"/><col min="11777" max="11777" width="3.28515625" style="106" customWidth="1"/><col min="11778" max="11778" width="56.140625" style="106" customWidth="1"/><col min="11779" max="11779" width="13" style="106" customWidth="1"/><col min="11780" max="11780" width="12.7109375" style="106" customWidth="1"/><col min="11781" max="11781" width="11.5703125" style="106" customWidth="1"/><col min="11782" max="11782" width="11.140625" style="106" customWidth="1"/><col min="11783" max="11783" width="11.28515625" style="106" customWidth="1"/><col min="11784" max="11784" width="10.140625" style="106" customWidth="1"/><col min="11785" max="11785" width="9.5703125" style="106" customWidth="1"/><col min="11786" max="11786" width="10.7109375" style="106" customWidth="1"/><col min="11787" max="11787" width="8.5703125" style="106" customWidth="1"/><col min="11788" max="11788" width="12.42578125" style="106" customWidth="1"/><col min="11789" max="11790" width="11.28515625" style="106" customWidth="1"/><col min="11791" max="11791" width="10.42578125" style="106" customWidth="1"/><col min="11792" max="11792" width="11.42578125" style="106"/><col min="11793" max="11794" width="12.5703125" style="106" customWidth="1"/><col min="11795" max="12032" width="11.42578125" style="106"/><col min="12033" max="12033" width="3.28515625" style="106" customWidth="1"/><col min="12034" max="12034" width="56.140625" style="106" customWidth="1"/><col min="12035" max="12035" width="13" style="106" customWidth="1"/><col min="12036" max="12036" width="12.7109375" style="106" customWidth="1"/><col min="12037" max="12037" width="11.5703125" style="106" customWidth="1"/><col min="12038" max="12038" width="11.140625" style="106" customWidth="1"/><col min="12039" max="12039" width="11.28515625" style="106" customWidth="1"/><col min="12040" max="12040" width="10.140625" style="106" customWidth="1"/><col min="12041" max="12041" width="9.5703125" style="106" customWidth="1"/><col min="12042" max="12042" width="10.7109375" style="106" customWidth="1"/><col min="12043" max="12043" width="8.5703125" style="106" customWidth="1"/><col min="12044" max="12044" width="12.42578125" style="106" customWidth="1"/><col min="12045" max="12046" width="11.28515625" style="106" customWidth="1"/><col min="12047" max="12047" width="10.42578125" style="106" customWidth="1"/><col min="12048" max="12048" width="11.42578125" style="106"/><col min="12049" max="12050" width="12.5703125" style="106" customWidth="1"/><col min="12051" max="12288" width="11.42578125" style="106"/><col min="12289" max="12289" width="3.28515625" style="106" customWidth="1"/><col min="12290" max="12290" width="56.140625" style="106" customWidth="1"/><col min="12291" max="12291" width="13" style="106" customWidth="1"/><col min="12292" max="12292" width="12.7109375" style="106" customWidth="1"/><col min="12293" max="12293" width="11.5703125" style="106" customWidth="1"/><col min="12294" max="12294" width="11.140625" style="106" customWidth="1"/><col min="12295" max="12295" width="11.28515625" style="106" customWidth="1"/><col min="12296" max="12296" width="10.140625" style="106" customWidth="1"/><col min="12297" max="12297" width="9.5703125" style="106" customWidth="1"/><col min="12298" max="12298" width="10.7109375" style="106" customWidth="1"/><col min="12299" max="12299" width="8.5703125" style="106" customWidth="1"/><col min="12300" max="12300" width="12.42578125" style="106" customWidth="1"/><col min="12301" max="12302" width="11.28515625" style="106" customWidth="1"/><col min="12303" max="12303" width="10.42578125" style="106" customWidth="1"/><col min="12304" max="12304" width="11.42578125" style="106"/><col min="12305" max="12306" width="12.5703125" style="106" customWidth="1"/><col min="12307" max="12544" width="11.42578125" style="106"/><col min="12545" max="12545" width="3.28515625" style="106" customWidth="1"/><col min="12546" max="12546" width="56.140625" style="106" customWidth="1"/><col min="12547" max="12547" width="13" style="106" customWidth="1"/><col min="12548" max="12548" width="12.7109375" style="106" customWidth="1"/><col min="12549" max="12549" width="11.5703125" style="106" customWidth="1"/><col min="12550" max="12550" width="11.140625" style="106" customWidth="1"/><col min="12551" max="12551" width="11.28515625" style="106" customWidth="1"/><col min="12552" max="12552" width="10.140625" style="106" customWidth="1"/><col min="12553" max="12553" width="9.5703125" style="106" customWidth="1"/><col min="12554" max="12554" width="10.7109375" style="106" customWidth="1"/><col min="12555" max="12555" width="8.5703125" style="106" customWidth="1"/><col min="12556" max="12556" width="12.42578125" style="106" customWidth="1"/><col min="12557" max="12558" width="11.28515625" style="106" customWidth="1"/><col min="12559" max="12559" width="10.42578125" style="106" customWidth="1"/><col min="12560" max="12560" width="11.42578125" style="106"/><col min="12561" max="12562" width="12.5703125" style="106" customWidth="1"/><col min="12563" max="12800" width="11.42578125" style="106"/><col min="12801" max="12801" width="3.28515625" style="106" customWidth="1"/><col min="12802" max="12802" width="56.140625" style="106" customWidth="1"/><col min="12803" max="12803" width="13" style="106" customWidth="1"/><col min="12804" max="12804" width="12.7109375" style="106" customWidth="1"/><col min="12805" max="12805" width="11.5703125" style="106" customWidth="1"/><col min="12806" max="12806" width="11.140625" style="106" customWidth="1"/><col min="12807" max="12807" width="11.28515625" style="106" customWidth="1"/><col min="12808" max="12808" width="10.140625" style="106" customWidth="1"/><col min="12809" max="12809" width="9.5703125" style="106" customWidth="1"/><col min="12810" max="12810" width="10.7109375" style="106" customWidth="1"/><col min="12811" max="12811" width="8.5703125" style="106" customWidth="1"/><col min="12812" max="12812" width="12.42578125" style="106" customWidth="1"/><col min="12813" max="12814" width="11.28515625" style="106" customWidth="1"/><col min="12815" max="12815" width="10.42578125" style="106" customWidth="1"/><col min="12816" max="12816" width="11.42578125" style="106"/><col min="12817" max="12818" width="12.5703125" style="106" customWidth="1"/><col min="12819" max="13056" width="11.42578125" style="106"/><col min="13057" max="13057" width="3.28515625" style="106" customWidth="1"/><col min="13058" max="13058" width="56.140625" style="106" customWidth="1"/><col min="13059" max="13059" width="13" style="106" customWidth="1"/><col min="13060" max="13060" width="12.7109375" style="106" customWidth="1"/><col min="13061" max="13061" width="11.5703125" style="106" customWidth="1"/><col min="13062" max="13062" width="11.140625" style="106" customWidth="1"/><col min="13063" max="13063" width="11.28515625" style="106" customWidth="1"/><col min="13064" max="13064" width="10.140625" style="106" customWidth="1"/><col min="13065" max="13065" width="9.5703125" style="106" customWidth="1"/><col min="13066" max="13066" width="10.7109375" style="106" customWidth="1"/><col min="13067" max="13067" width="8.5703125" style="106" customWidth="1"/><col min="13068" max="13068" width="12.42578125" style="106" customWidth="1"/><col min="13069" max="13070" width="11.28515625" style="106" customWidth="1"/><col min="13071" max="13071" width="10.42578125" style="106" customWidth="1"/><col min="13072" max="13072" width="11.42578125" style="106"/><col min="13073" max="13074" width="12.5703125" style="106" customWidth="1"/><col min="13075" max="13312" width="11.42578125" style="106"/><col min="13313" max="13313" width="3.28515625" style="106" customWidth="1"/><col min="13314" max="13314" width="56.140625" style="106" customWidth="1"/><col min="13315" max="13315" width="13" style="106" customWidth="1"/><col min="13316" max="13316" width="12.7109375" style="106" customWidth="1"/><col min="13317" max="13317" width="11.5703125" style="106" customWidth="1"/><col min="13318" max="13318" width="11.140625" style="106" customWidth="1"/><col min="13319" max="13319" width="11.28515625" style="106" customWidth="1"/><col min="13320" max="13320" width="10.140625" style="106" customWidth="1"/><col min="13321" max="13321" width="9.5703125" style="106" customWidth="1"/><col min="13322" max="13322" width="10.7109375" style="106" customWidth="1"/><col min="13323" max="13323" width="8.5703125" style="106" customWidth="1"/><col min="13324" max="13324" width="12.42578125" style="106" customWidth="1"/><col min="13325" max="13326" width="11.28515625" style="106" customWidth="1"/><col min="13327" max="13327" width="10.42578125" style="106" customWidth="1"/><col min="13328" max="13328" width="11.42578125" style="106"/><col min="13329" max="13330" width="12.5703125" style="106" customWidth="1"/><col min="13331" max="13568" width="11.42578125" style="106"/><col min="13569" max="13569" width="3.28515625" style="106" customWidth="1"/><col min="13570" max="13570" width="56.140625" style="106" customWidth="1"/><col min="13571" max="13571" width="13" style="106" customWidth="1"/><col min="13572" max="13572" width="12.7109375" style="106" customWidth="1"/><col min="13573" max="13573" width="11.5703125" style="106" customWidth="1"/><col min="13574" max="13574" width="11.140625" style="106" customWidth="1"/><col min="13575" max="13575" width="11.28515625" style="106" customWidth="1"/><col min="13576" max="13576" width="10.140625" style="106" customWidth="1"/><col min="13577" max="13577" width="9.5703125" style="106" customWidth="1"/><col min="13578" max="13578" width="10.7109375" style="106" customWidth="1"/><col min="13579" max="13579" width="8.5703125" style="106" customWidth="1"/><col min="13580" max="13580" width="12.42578125" style="106" customWidth="1"/><col min="13581" max="13582" width="11.28515625" style="106" customWidth="1"/><col min="13583" max="13583" width="10.42578125" style="106" customWidth="1"/><col min="13584" max="13584" width="11.42578125" style="106"/><col min="13585" max="13586" width="12.5703125" style="106" customWidth="1"/><col min="13587" max="13824" width="11.42578125" style="106"/><col min="13825" max="13825" width="3.28515625" style="106" customWidth="1"/><col min="13826" max="13826" width="56.140625" style="106" customWidth="1"/><col min="13827" max="13827" width="13" style="106" customWidth="1"/><col min="13828" max="13828" width="12.7109375" style="106" customWidth="1"/><col min="13829" max="13829" width="11.5703125" style="106" customWidth="1"/><col min="13830" max="13830" width="11.140625" style="106" customWidth="1"/><col min="13831" max="13831" width="11.28515625" style="106" customWidth="1"/><col min="13832" max="13832" width="10.140625" style="106" customWidth="1"/><col min="13833" max="13833" width="9.5703125" style="106" customWidth="1"/><col min="13834" max="13834" width="10.7109375" style="106" customWidth="1"/><col min="13835" max="13835" width="8.5703125" style="106" customWidth="1"/><col min="13836" max="13836" width="12.42578125" style="106" customWidth="1"/><col min="13837" max="13838" width="11.28515625" style="106" customWidth="1"/><col min="13839" max="13839" width="10.42578125" style="106" customWidth="1"/><col min="13840" max="13840" width="11.42578125" style="106"/><col min="13841" max="13842" width="12.5703125" style="106" customWidth="1"/><col min="13843" max="14080" width="11.42578125" style="106"/><col min="14081" max="14081" width="3.28515625" style="106" customWidth="1"/><col min="14082" max="14082" width="56.140625" style="106" customWidth="1"/><col min="14083" max="14083" width="13" style="106" customWidth="1"/><col min="14084" max="14084" width="12.7109375" style="106" customWidth="1"/><col min="14085" max="14085" width="11.5703125" style="106" customWidth="1"/><col min="14086" max="14086" width="11.140625" style="106" customWidth="1"/><col min="14087" max="14087" width="11.28515625" style="106" customWidth="1"/><col min="14088" max="14088" width="10.140625" style="106" customWidth="1"/><col min="14089" max="14089" width="9.5703125" style="106" customWidth="1"/><col min="14090" max="14090" width="10.7109375" style="106" customWidth="1"/><col min="14091" max="14091" width="8.5703125" style="106" customWidth="1"/><col min="14092" max="14092" width="12.42578125" style="106" customWidth="1"/><col min="14093" max="14094" width="11.28515625" style="106" customWidth="1"/><col min="14095" max="14095" width="10.42578125" style="106" customWidth="1"/><col min="14096" max="14096" width="11.42578125" style="106"/><col min="14097" max="14098" width="12.5703125" style="106" customWidth="1"/><col min="14099" max="14336" width="11.42578125" style="106"/><col min="14337" max="14337" width="3.28515625" style="106" customWidth="1"/><col min="14338" max="14338" width="56.140625" style="106" customWidth="1"/><col min="14339" max="14339" width="13" style="106" customWidth="1"/><col min="14340" max="14340" width="12.7109375" style="106" customWidth="1"/><col min="14341" max="14341" width="11.5703125" style="106" customWidth="1"/><col min="14342" max="14342" width="11.140625" style="106" customWidth="1"/><col min="14343" max="14343" width="11.28515625" style="106" customWidth="1"/><col min="14344" max="14344" width="10.140625" style="106" customWidth="1"/><col min="14345" max="14345" width="9.5703125" style="106" customWidth="1"/><col min="14346" max="14346" width="10.7109375" style="106" customWidth="1"/><col min="14347" max="14347" width="8.5703125" style="106" customWidth="1"/><col min="14348" max="14348" width="12.42578125" style="106" customWidth="1"/><col min="14349" max="14350" width="11.28515625" style="106" customWidth="1"/><col min="14351" max="14351" width="10.42578125" style="106" customWidth="1"/><col min="14352" max="14352" width="11.42578125" style="106"/><col min="14353" max="14354" width="12.5703125" style="106" customWidth="1"/><col min="14355" max="14592" width="11.42578125" style="106"/><col min="14593" max="14593" width="3.28515625" style="106" customWidth="1"/><col min="14594" max="14594" width="56.140625" style="106" customWidth="1"/><col min="14595" max="14595" width="13" style="106" customWidth="1"/><col min="14596" max="14596" width="12.7109375" style="106" customWidth="1"/><col min="14597" max="14597" width="11.5703125" style="106" customWidth="1"/><col min="14598" max="14598" width="11.140625" style="106" customWidth="1"/><col min="14599" max="14599" width="11.28515625" style="106" customWidth="1"/><col min="14600" max="14600" width="10.140625" style="106" customWidth="1"/><col min="14601" max="14601" width="9.5703125" style="106" customWidth="1"/><col min="14602" max="14602" width="10.7109375" style="106" customWidth="1"/><col min="14603" max="14603" width="8.5703125" style="106" customWidth="1"/><col min="14604" max="14604" width="12.42578125" style="106" customWidth="1"/><col min="14605" max="14606" width="11.28515625" style="106" customWidth="1"/><col min="14607" max="14607" width="10.42578125" style="106" customWidth="1"/><col min="14608" max="14608" width="11.42578125" style="106"/><col min="14609" max="14610" width="12.5703125" style="106" customWidth="1"/><col min="14611" max="14848" width="11.42578125" style="106"/><col min="14849" max="14849" width="3.28515625" style="106" customWidth="1"/><col min="14850" max="14850" width="56.140625" style="106" customWidth="1"/><col min="14851" max="14851" width="13" style="106" customWidth="1"/><col min="14852" max="14852" width="12.7109375" style="106" customWidth="1"/><col min="14853" max="14853" width="11.5703125" style="106" customWidth="1"/><col min="14854" max="14854" width="11.140625" style="106" customWidth="1"/><col min="14855" max="14855" width="11.28515625" style="106" customWidth="1"/><col min="14856" max="14856" width="10.140625" style="106" customWidth="1"/><col min="14857" max="14857" width="9.5703125" style="106" customWidth="1"/><col min="14858" max="14858" width="10.7109375" style="106" customWidth="1"/><col min="14859" max="14859" width="8.5703125" style="106" customWidth="1"/><col min="14860" max="14860" width="12.42578125" style="106" customWidth="1"/><col min="14861" max="14862" width="11.28515625" style="106" customWidth="1"/><col min="14863" max="14863" width="10.42578125" style="106" customWidth="1"/><col min="14864" max="14864" width="11.42578125" style="106"/><col min="14865" max="14866" width="12.5703125" style="106" customWidth="1"/><col min="14867" max="15104" width="11.42578125" style="106"/><col min="15105" max="15105" width="3.28515625" style="106" customWidth="1"/><col min="15106" max="15106" width="56.140625" style="106" customWidth="1"/><col min="15107" max="15107" width="13" style="106" customWidth="1"/><col min="15108" max="15108" width="12.7109375" style="106" customWidth="1"/><col min="15109" max="15109" width="11.5703125" style="106" customWidth="1"/><col min="15110" max="15110" width="11.140625" style="106" customWidth="1"/><col min="15111" max="15111" width="11.28515625" style="106" customWidth="1"/><col min="15112" max="15112" width="10.140625" style="106" customWidth="1"/><col min="15113" max="15113" width="9.5703125" style="106" customWidth="1"/><col min="15114" max="15114" width="10.7109375" style="106" customWidth="1"/><col min="15115" max="15115" width="8.5703125" style="106" customWidth="1"/><col min="15116" max="15116" width="12.42578125" style="106" customWidth="1"/><col min="15117" max="15118" width="11.28515625" style="106" customWidth="1"/><col min="15119" max="15119" width="10.42578125" style="106" customWidth="1"/><col min="15120" max="15120" width="11.42578125" style="106"/><col min="15121" max="15122" width="12.5703125" style="106" customWidth="1"/><col min="15123" max="15360" width="11.42578125" style="106"/><col min="15361" max="15361" width="3.28515625" style="106" customWidth="1"/><col min="15362" max="15362" width="56.140625" style="106" customWidth="1"/><col min="15363" max="15363" width="13" style="106" customWidth="1"/><col min="15364" max="15364" width="12.7109375" style="106" customWidth="1"/><col min="15365" max="15365" width="11.5703125" style="106" customWidth="1"/><col min="15366" max="15366" width="11.140625" style="106" customWidth="1"/><col min="15367" max="15367" width="11.28515625" style="106" customWidth="1"/><col min="15368" max="15368" width="10.140625" style="106" customWidth="1"/><col min="15369" max="15369" width="9.5703125" style="106" customWidth="1"/><col min="15370" max="15370" width="10.7109375" style="106" customWidth="1"/><col min="15371" max="15371" width="8.5703125" style="106" customWidth="1"/><col min="15372" max="15372" width="12.42578125" style="106" customWidth="1"/><col min="15373" max="15374" width="11.28515625" style="106" customWidth="1"/><col min="15375" max="15375" width="10.42578125" style="106" customWidth="1"/><col min="15376" max="15376" width="11.42578125" style="106"/><col min="15377" max="15378" width="12.5703125" style="106" customWidth="1"/><col min="15379" max="15616" width="11.42578125" style="106"/><col min="15617" max="15617" width="3.28515625" style="106" customWidth="1"/><col min="15618" max="15618" width="56.140625" style="106" customWidth="1"/><col min="15619" max="15619" width="13" style="106" customWidth="1"/><col min="15620" max="15620" width="12.7109375" style="106" customWidth="1"/><col min="15621" max="15621" width="11.5703125" style="106" customWidth="1"/><col min="15622" max="15622" width="11.140625" style="106" customWidth="1"/><col min="15623" max="15623" width="11.28515625" style="106" customWidth="1"/><col min="15624" max="15624" width="10.140625" style="106" customWidth="1"/><col min="15625" max="15625" width="9.5703125" style="106" customWidth="1"/><col min="15626" max="15626" width="10.7109375" style="106" customWidth="1"/><col min="15627" max="15627" width="8.5703125" style="106" customWidth="1"/><col min="15628" max="15628" width="12.42578125" style="106" customWidth="1"/><col min="15629" max="15630" width="11.28515625" style="106" customWidth="1"/><col min="15631" max="15631" width="10.42578125" style="106" customWidth="1"/><col min="15632" max="15632" width="11.42578125" style="106"/><col min="15633" max="15634" width="12.5703125" style="106" customWidth="1"/><col min="15635" max="15872" width="11.42578125" style="106"/><col min="15873" max="15873" width="3.28515625" style="106" customWidth="1"/><col min="15874" max="15874" width="56.140625" style="106" customWidth="1"/><col min="15875" max="15875" width="13" style="106" customWidth="1"/><col min="15876" max="15876" width="12.7109375" style="106" customWidth="1"/><col min="15877" max="15877" width="11.5703125" style="106" customWidth="1"/><col min="15878" max="15878" width="11.140625" style="106" customWidth="1"/><col min="15879" max="15879" width="11.28515625" style="106" customWidth="1"/><col min="15880" max="15880" width="10.140625" style="106" customWidth="1"/><col min="15881" max="15881" width="9.5703125" style="106" customWidth="1"/><col min="15882" max="15882" width="10.7109375" style="106" customWidth="1"/><col min="15883" max="15883" width="8.5703125" style="106" customWidth="1"/><col min="15884" max="15884" width="12.42578125" style="106" customWidth="1"/><col min="15885" max="15886" width="11.28515625" style="106" customWidth="1"/><col min="15887" max="15887" width="10.42578125" style="106" customWidth="1"/><col min="15888" max="15888" width="11.42578125" style="106"/><col min="15889" max="15890" width="12.5703125" style="106" customWidth="1"/><col min="15891" max="16128" width="11.42578125" style="106"/><col min="16129" max="16129" width="3.28515625" style="106" customWidth="1"/><col min="16130" max="16130" width="56.140625" style="106" customWidth="1"/><col min="16131" max="16131" width="13" style="106" customWidth="1"/><col min="16132" max="16132" width="12.7109375" style="106" customWidth="1"/><col min="16133" max="16133" width="11.5703125" style="106" customWidth="1"/><col min="16134" max="16134" width="11.140625" style="106" customWidth="1"/><col min="16135" max="16135" width="11.28515625" style="106" customWidth="1"/><col min="16136" max="16136" width="10.140625" style="106" customWidth="1"/><col min="16137" max="16137" width="9.5703125" style="106" customWidth="1"/><col min="16138" max="16138" width="10.7109375" style="106" customWidth="1"/><col min="16139" max="16139" width="8.5703125" style="106" customWidth="1"/><col min="16140" max="16140" width="12.42578125" style="106" customWidth="1"/><col min="16141" max="16142" width="11.28515625" style="106" customWidth="1"/><col min="16143" max="16143" width="10.42578125" style="106" customWidth="1"/><col min="16144" max="16144" width="11.42578125" style="106"/><col min="16145" max="16146" width="12.5703125" style="106" customWidth="1"/><col min="16147" max="16384" width="11.42578125" style="106"/></cols><sheetData><row r="1" spans="1:30" s="17" customFormat="1" ht="116.25" customHeight="1"><c r="A1" s="333" t="str"><f>Translation!$A$31</f><v>Piano di Azione per l'Energia Sostenibile Insulare (ISEAP)</v></c><c r="B1" s="333"/><c r="C1" s="333"/><c r="D1" s="333"/><c r="E1" s="333"/><c r="F1" s="333"/><c r="G1" s="333"/><c r="H1" s="333"/><c r="I1" s="333"/><c r="J1" s="333"/><c r="K1" s="333"/><c r="L1" s="333"/><c r="M1" s="333"/><c r="N1" s="333"/><c r="O1" s="333"/><c r="P1" s="333"/><c r="Q1" s="333"/><c r="R1" s="333"/><c r="S1" s="333"/><c r="T1" s="333"/><c r="U1" s="333"/></row><row r="2" spans="1:30" s="17" customFormat="1" ht="28.5" customHeight="1"><c r="A2" s="66"/><c r="B2" s="195" t="s"><v>1459</v></c><c r="C2" s="66"/><c r="D2" s="66"/><c r="E2" s="66"/><c r="F2" s="69"/><c r="G2" s="69"/><c r="H2" s="70"/><c r="I2" s="67" t="str"><f>Translation!$A$10</f><v>Isola</v></c><c r="J2" s="68" t="str"><f>'Start here'!$B$5</f><v>SALINA - Comune di MALFA</v></c><c r="K2" s="70"/><c r="L2" s="70"/><c r="M2" s="70"/><c r="N2" s="70"/><c r="O2" s="70"/><c r="P2" s="70"/><c r="Q2" s="70"/><c r="R2" s="139"/><c r="S2" s="141"/><c r="T2" s="67" t="str"><f>Translation!$A$51</f><v>Anno Inventario</v></c><c r="U2" s="140"><f>'Start here'!$B$6</f><v>2010</v></c></row><row r="3" spans="1:30" ht="28.5" customHeight="1"><c r="A3" s="105"/><c r="D3" s="105"/><c r="E3" s="105"/><c r="F3" s="105"/><c r="G3" s="105"/><c r="H3" s="105"/><c r="I3" s="105"/><c r="J3" s="107"/><c r="K3" s="107"/><c r="T3" s="23"/></row><row r="4" spans="1:30" ht="46.5" customHeight="1"><c r="A4" s="347" t="str"><f>Translation!A49</f><v>INVENTARIO DELLE EMISSIONI DI BASE</v></c><c r="B4" s="347"/><c r="C4" s="347"/><c r="D4" s="347"/><c r="E4" s="347"/><c r="F4" s="347"/><c r="G4" s="347"/><c r="H4" s="347"/><c r="I4" s="347"/><c r="J4" s="347"/><c r="K4" s="347"/><c r="L4" s="347"/><c r="M4" s="347"/><c r="N4" s="347"/><c r="O4" s="347"/><c r="P4" s="347"/><c r="Q4" s="347"/><c r="R4" s="347"/><c r="S4" s="347"/><c r="T4" s="347"/><c r="U4" s="347"/><c r="V4" s="183"/><c r="W4" s="183"/><c r="X4" s="183"/><c r="Y4" s="183"/><c r="Z4" s="183"/><c r="AA4" s="183"/><c r="AB4" s="183"/><c r="AC4" s="183"/><c r="AD4" s="183"/></row><row r="5" spans="1:30" ht="13.5" customHeight="1"><c r="A5" s="109"/><c r="B5" s="110"/><c r="C5" s="111"/><c r="D5" s="111"/><c r="E5" s="111"/><c r="F5" s="111"/><c r="G5" s="111"/><c r="H5" s="111"/><c r="I5" s="111"/><c r="J5" s="111"/><c r="K5" s="112"/><c r="L5" s="112"/><c r="M5" s="112"/><c r="N5" s="112"/></row><row r="6" spans="1:30" ht="18.75" customHeight="1"><c r="A6" s="117"/><c r="B6" s="126"/><c r="C6" s="127"/><c r="D6" s="128"/><c r="E6" s="128"/><c r="F6" s="128"/><c r="G6" s="129"/><c r="H6" s="130"/><c r="S6" s="351" t="str"><f>Translation!$A$53</f><v>Campi obbligatori</v></c><c r="T6" s="351"/><c r="U6" s="351"/></row><row r="7" spans="1:30" s="115" customFormat="1" ht="36"><c r="A7" s="113" t="s"><v>0</v></c><c r="B7" s="114" t="str"><f>Translation!A50</f><v>DATI GENERALI</v></c><c r="L7" s="116"/></row><row r="8" spans="1:30" ht="21"><c r="A8" s="117"/><c r="B8" s="119" t="str"><f>Translation!A52</f><v>Numero abitanti</v></c><c r="C8" s="398"><v>1020</v></c><c r="D8" s="399"/><c r="E8" s="142"><v>-2010</v></c><c r="F8" s="120"/><c r="G8" s="121"/></row><row r="9" spans="1:30" ht="11.25" customHeight="1"><c r="A9" s="117"/><c r="B9" s="120"/><c r="C9" s="120"/><c r="D9" s="120"/><c r="E9" s="118"/><c r="F9" s="118"/><c r="G9" s="118"/><c r="H9" s="122"/><c r="I9" s="120"/><c r="J9" s="121"/><c r="K9" s="123"/></row><row r="10" spans="1:30" ht="21"><c r="A10" s="124"/><c r="B10" s="118" t="str"><f>Translation!A13</f><v>Metodo di calcolo del CO2</v></c><c r="C10" s="400" t="str"><f>'Start here'!F7</f><v xml:space="preserve">IPCC fattori di emissione </v></c><c r="D10" s="400"/><c r="E10" s="400"/><c r="F10" s="400"/><c r="G10" s="400"/><c r="H10" s="400"/><c r="I10" s="400"/><c r="J10" s="400"/><c r="K10" s="125"/></row><row r="11" spans="1:30" ht="17.25" customHeight="1"><c r="A11" s="108"/><c r="B11" s="108"/><c r="C11" s="108"/><c r="D11" s="108"/><c r="E11" s="108"/><c r="F11" s="108"/><c r="G11" s="108"/><c r="H11" s="108"/><c r="I11" s="108"/><c r="J11" s="108"/><c r="K11" s="108"/><c r="L11" s="108"/><c r="M11" s="108"/><c r="N11" s="108"/><c r="O11" s="108"/><c r="P11" s="108"/><c r="Q11" s="108"/><c r="R11" s="108"/></row><row r="12" spans="1:30" s="115" customFormat="1" ht="36"><c r="A12" s="113" t="s"><v>4</v></c><c r="B12" s="114" t="str"><f>Translation!A54</f><v>RISULTATI DEL BILANCIO ENERGETICO</v></c><c r="C12" s="113"/><c r="D12" s="114"/><c r="E12" s="113"/><c r="F12" s="114"/><c r="G12" s="113"/><c r="H12" s="114"/><c r="I12" s="113"/><c r="J12" s="114"/><c r="K12" s="131"/><c r="L12" s="131"/><c r="M12" s="131"/><c r="N12" s="131"/></row><row r="13" spans="1:30" s="74" customFormat="1" ht="31.5"><c r="B13" s="75" t="str"><f>Translation!A55</f><v>DOMANDA ENERGIA FINALE</v></c><c r="C13" s="75"/><c r="D13" s="75"/><c r="E13" s="75"/><c r="F13" s="75"/><c r="G13" s="75"/><c r="H13" s="75"/><c r="I13" s="75"/><c r="J13" s="75"/><c r="K13" s="75"/><c r="L13" s="75"/><c r="M13" s="75"/><c r="N13" s="75"/><c r="O13" s="75"/><c r="P13" s="75"/><c r="Q13" s="75"/><c r="R13" s="75"/><c r="S13" s="75"/><c r="T13" s="75"/><c r="U13" s="76" t="str"><f>Translation!$A$21</f><v>[MWh]</v></c></row><row r="14" spans="1:30" s="40" customFormat="1" ht="32.25" customHeight="1"><c r="B14" s="358" t="str"><f>Translation!A56</f><v>SETTORE DELLA DOMANDA</v></c><c r="C14" s="360" t="str"><f>Translation!A94</f><v>ENERGIA PER USO FINALE</v></c><c r="D14" s="361"/><c r="E14" s="361"/><c r="F14" s="361"/><c r="G14" s="361"/><c r="H14" s="361"/><c r="I14" s="361"/><c r="J14" s="361"/><c r="K14" s="361"/><c r="L14" s="361"/><c r="M14" s="361"/><c r="N14" s="361"/><c r="O14" s="361"/><c r="P14" s="361"/><c r="Q14" s="361"/><c r="R14" s="361"/><c r="S14" s="361"/><c r="T14" s="361"/><c r="U14" s="362"/></row><row r="15" spans="1:30" s="40" customFormat="1" ht="18" customHeight="1"><c r="B15" s="359"/><c r="C15" s="360" t="str"><f>Translation!A95</f><v>Servizi energetici centralizzati</v></c><c r="D15" s="361"/><c r="E15" s="361"/><c r="F15" s="362"/><c r="G15" s="360" t="str"><f>Translation!A99</f><v>Combustibili fossili</v></c><c r="H15" s="361"/><c r="I15" s="361"/><c r="J15" s="361"/><c r="K15" s="361"/><c r="L15" s="361"/><c r="M15" s="362"/><c r="N15" s="360" t="str"><f>Translation!A106</f><v>Fonti di energia rinnovabile (ad esclusione dell'elettricità e del calore venduti a reti pubbliche)</v></c><c r="O15" s="361"/><c r="P15" s="361"/><c r="Q15" s="361"/><c r="R15" s="361"/><c r="S15" s="361"/><c r="T15" s="362"/><c r="U15" s="358" t="str"><f>Translation!A119</f><v>TOTALE</v></c></row><row r="16" spans="1:30" s="51" customFormat="1" ht="67.5" customHeight="1"><c r="B16" s="50" t="str"><f>Translation!A58</f><v>Descrizione del settore</v></c><c r="C16" s="99" t="str"><f>Translation!A96</f><v>Elettricità da rete pubblica</v></c><c r="D16" s="99" t="str"><f>Translation!A97</f><v>Calore da teleriscaldamento</v></c><c r="E16" s="99" t="str"><f>Translation!A98</f><v>Freddo da telereffreddamento</v></c><c r="F16" s="99" t="str"><f>Translation!A117</f><v>Totale parziale</v></c><c r="G16" s="99" t="str"><f>Translation!A100</f><v>Olio combustibile</v></c><c r="H16" s="99" t="str"><f>Translation!A101</f><v>Diesel</v></c><c r="I16" s="99" t="str"><f>Translation!A102</f><v>Benzina</v></c><c r="J16" s="99" t="str"><f>Translation!A103</f><v>GPL</v></c><c r="K16" s="99" t="str"><f>Translation!A104</f><v>Gas naturali</v></c><c r="L16" s="99" t="str"><f>Translation!A105</f><v>Carbone</v></c><c r="M16" s="99" t="str"><f>Translation!A117</f><v>Totale parziale</v></c><c r="N16" s="99" t="str"><f>Translation!A109</f><v>Idrogeno</v></c><c r="O16" s="99" t="str"><f>Translation!A110</f><v>Eolico</v></c><c r="P16" s="99" t="str"><f>Translation!A111</f><v>Solare</v></c><c r="Q16" s="99" t="str"><f>Translation!A112</f><v>Geotermico</v></c><c r="R16" s="99" t="str"><f>Translation!A113</f><v>Oceanico</v></c><c r="S16" s="99" t="str"><f>Translation!A114</f><v>Biomassa</v></c><c r="T16" s="99" t="str"><f>Translation!A117</f><v>Totale parziale</v></c><c r="U16" s="359"/></row><row r="17" spans="1:21" s="17" customFormat="1" ht="15.75"><c r="A17" s="18"/><c r="B17" s="55" t="s"><v>1721</v></c><c r="C17" s="214"><v>1367</v></c><c r="D17" s="214"><f>SUM(D18:D26)</f><v>0</v></c><c r="E17" s="214"><f>SUM(E18:E26)</f><v>0</v></c><c r="F17" s="53"><f t="shared" ref="F17:F51" si="0">SUM(C17:E17)</f><v>1367</v></c><c r="G17" s="214"><f t="shared" ref="G17:L17" si="1">SUM(G18:G26)</f><v>0</v></c><c r="H17" s="214"><v>239</v></c><c r="I17" s="214"><f t="shared" si="1"/><v>0</v></c><c r="J17" s="214"><v>401</v></c><c r="K17" s="214"><f t="shared" si="1"/><v>0</v></c><c r="L17" s="214"><f t="shared" si="1"/><v>0</v></c><c r="M17" s="53"><f t="shared" ref="M17:M51" si="2">SUM(G17:L17)</f><v>640</v></c><c r="N17" s="214"><f t="shared" ref="N17:S17" si="3">SUM(N18:N26)</f><v>0</v></c><c r="O17" s="214"><f t="shared" si="3"/><v>0</v></c><c r="P17" s="214"><f t="shared" si="3"/><v>0</v></c><c r="Q17" s="214"><f t="shared" si="3"/><v>0</v></c><c r="R17" s="214"><f t="shared" si="3"/><v>0</v></c><c r="S17" s="214"><f t="shared" si="3"/><v>0</v></c><c r="T17" s="53"><f t="shared" ref="T17" si="4">SUM(N17:S17)</f><v>0</v></c><c r="U17" s="53"><f t="shared" ref="U17" si="5">F17+M17+T17</f><v>2007</v></c></row><row r="18" spans="1:21" s="17" customFormat="1" ht="15.75"><c r="A18" s="18"/><c r="B18" s="170" t="str"><f>Translation!A61</f><v>Acqua calda</v></c><c r="C18" s="143"><v>205</v></c><c r="D18" s="143"/><c r="E18" s="143"/><c r="F18" s="53"><f t="shared" si="0"/><v>205</v></c><c r="G18" s="143"/><c r="H18" s="143"/><c r="I18" s="143"/><c r="J18" s="143"><v>56</v></c><c r="K18" s="143"/><c r="L18" s="143"/><c r="M18" s="53"><f t="shared" si="2"/><v>56</v></c><c r="N18" s="143"/><c r="O18" s="143"/><c r="P18" s="143"/><c r="Q18" s="143"/><c r="R18" s="143"/><c r="S18" s="143"/><c r="T18" s="53"><f t="shared" ref="T18:T51" si="6">SUM(N18:S18)</f><v>0</v></c><c r="U18" s="53"><f t="shared" ref="U18:U51" si="7">F18+M18+T18</f><v>261</v></c></row><row r="19" spans="1:21" s="17" customFormat="1" ht="15.75"><c r="A19" s="18"/><c r="B19" s="170" t="str"><f>Translation!A62</f><v>Riscaldamento e raffreddamento</v></c><c r="C19" s="143"><v>273</v></c><c r="D19" s="143"/><c r="E19" s="143"/><c r="F19" s="53"><f t="shared" si="0"/><v>273</v></c><c r="G19" s="143"/><c r="H19" s="143"><v>239</v></c><c r="I19" s="143"/><c r="J19" s="143"><v>215</v></c><c r="K19" s="143"/><c r="L19" s="143"/><c r="M19" s="53"><f t="shared" si="2"/><v>454</v></c><c r="N19" s="143"/><c r="O19" s="143"/><c r="P19" s="143"/><c r="Q19" s="143"/><c r="R19" s="143"/><c r="S19" s="143"/><c r="T19" s="53"><f t="shared" si="6"/><v>0</v></c><c r="U19" s="53"><f t="shared" si="7"/><v>727</v></c></row><row r="20" spans="1:21" s="17" customFormat="1" ht="15.75"><c r="A20" s="18"/><c r="B20" s="170" t="str"><f>Translation!A63</f><v>Illuminazione</v></c><c r="C20" s="143"><v>752</v></c><c r="D20" s="143"/><c r="E20" s="143"/><c r="F20" s="53"><f t="shared" si="0"/><v>752</v></c><c r="G20" s="143"/><c r="H20" s="143"/><c r="I20" s="143"/><c r="J20" s="143"/><c r="K20" s="143"/><c r="L20" s="143"/><c r="M20" s="53"><f t="shared" si="2"/><v>0</v></c><c r="N20" s="143"/><c r="O20" s="143"/><c r="P20" s="143"/><c r="Q20" s="143"/><c r="R20" s="143"/><c r="S20" s="143"/><c r="T20" s="53"><f t="shared" si="6"/><v>0</v></c><c r="U20" s="53"><f t="shared" si="7"/><v>752</v></c></row><row r="21" spans="1:21" s="17" customFormat="1" ht="15.75"><c r="A21" s="18"/><c r="B21" s="170" t="str"><f>Translation!A64</f><v>Cucina</v></c><c r="C21" s="143"/><c r="D21" s="143"/><c r="E21" s="143"/><c r="F21" s="53"><f t="shared" si="0"/><v>0</v></c><c r="G21" s="143"/><c r="H21" s="143"/><c r="I21" s="143"/><c r="J21" s="143"><v>130</v></c><c r="K21" s="143"/><c r="L21" s="143"/><c r="M21" s="53"><f t="shared" si="2"/><v>130</v></c><c r="N21" s="143"/><c r="O21" s="143"/><c r="P21" s="143"/><c r="Q21" s="143"/><c r="R21" s="143"/><c r="S21" s="143"/><c r="T21" s="53"><f t="shared" si="6"/><v>0</v></c><c r="U21" s="53"><f t="shared" si="7"/><v>130</v></c></row><row r="22" spans="1:21" s="17" customFormat="1" ht="15.75"><c r="A22" s="18"/><c r="B22" s="170" t="str"><f>Translation!A65</f><v>Frigoriferi e congelatori</v></c><c r="C22" s="143"><v>42</v></c><c r="D22" s="143"/><c r="E22" s="143"/><c r="F22" s="53"><f t="shared" si="0"/><v>42</v></c><c r="G22" s="143"/><c r="H22" s="143"/><c r="I22" s="143"/><c r="J22" s="143"/><c r="K22" s="143"/><c r="L22" s="143"/><c r="M22" s="53"><f t="shared" si="2"/><v>0</v></c><c r="N22" s="143"/><c r="O22" s="143"/><c r="P22" s="143"/><c r="Q22" s="143"/><c r="R22" s="143"/><c r="S22" s="143"/><c r="T22" s="53"><f t="shared" si="6"/><v>0</v></c><c r="U22" s="53"><f t="shared" si="7"/><v>42</v></c></row><row r="23" spans="1:21" s="17" customFormat="1" ht="15.75"><c r="A23" s="18"/><c r="B23" s="170" t="str"><f>Translation!A66</f><v>Lavatrici e asciugatrici</v></c><c r="C23" s="143"/><c r="D23" s="143"/><c r="E23" s="143"/><c r="F23" s="53"><f t="shared" si="0"/><v>0</v></c><c r="G23" s="143"/><c r="H23" s="143"/><c r="I23" s="143"/><c r="J23" s="143"/><c r="K23" s="143"/><c r="L23" s="143"/><c r="M23" s="53"><f t="shared" si="2"/><v>0</v></c><c r="N23" s="143"/><c r="O23" s="143"/><c r="P23" s="143"/><c r="Q23" s="143"/><c r="R23" s="143"/><c r="S23" s="143"/><c r="T23" s="53"><f t="shared" si="6"/><v>0</v></c><c r="U23" s="53"><f t="shared" si="7"/><v>0</v></c></row><row r="24" spans="1:21" s="17" customFormat="1" ht="15.75"><c r="A24" s="18"/><c r="B24" s="170" t="str"><f>Translation!A67</f><v>Lavastoviglie</v></c><c r="C24" s="143"/><c r="D24" s="143"/><c r="E24" s="143"/><c r="F24" s="53"><f t="shared" si="0"/><v>0</v></c><c r="G24" s="143"/><c r="H24" s="143"/><c r="I24" s="143"/><c r="J24" s="143"/><c r="K24" s="143"/><c r="L24" s="143"/><c r="M24" s="53"><f t="shared" si="2"/><v>0</v></c><c r="N24" s="143"/><c r="O24" s="143"/><c r="P24" s="143"/><c r="Q24" s="143"/><c r="R24" s="143"/><c r="S24" s="143"/><c r="T24" s="53"><f t="shared" si="6"/><v>0</v></c><c r="U24" s="53"><f t="shared" si="7"/><v>0</v></c></row><row r="25" spans="1:21" s="17" customFormat="1" ht="15.75"><c r="A25" s="18"/><c r="B25" s="170" t="str"><f>Translation!A68</f><v>Televisori</v></c><c r="C25" s="143"><v>27</v></c><c r="D25" s="143"/><c r="E25" s="143"/><c r="F25" s="53"><f t="shared" si="0"/><v>27</v></c><c r="G25" s="143"/><c r="H25" s="143"/><c r="I25" s="143"/><c r="J25" s="143"/><c r="K25" s="143"/><c r="L25" s="143"/><c r="M25" s="53"><f t="shared" si="2"/><v>0</v></c><c r="N25" s="143"/><c r="O25" s="143"/><c r="P25" s="143"/><c r="Q25" s="143"/><c r="R25" s="143"/><c r="S25" s="143"/><c r="T25" s="53"><f t="shared" si="6"/><v>0</v></c><c r="U25" s="53"><f t="shared" si="7"/><v>27</v></c></row><row r="26" spans="1:21" s="17" customFormat="1" ht="15.75"><c r="A26" s="18"/><c r="B26" s="170" t="str"><f>Translation!A69</f><v>Altri apparecchi elettrici</v></c><c r="C26" s="143"><v>68</v></c><c r="D26" s="143"/><c r="E26" s="143"/><c r="F26" s="53"><f t="shared" si="0"/><v>68</v></c><c r="G26" s="143"/><c r="H26" s="143"/><c r="I26" s="143"/><c r="J26" s="143"/><c r="K26" s="143"/><c r="L26" s="143"/><c r="M26" s="53"><f t="shared" si="2"/><v>0</v></c><c r="N26" s="143"/><c r="O26" s="143"/><c r="P26" s="143"/><c r="Q26" s="143"/><c r="R26" s="143"/><c r="S26" s="143"/><c r="T26" s="53"><f t="shared" si="6"/><v>0</v></c><c r="U26" s="53"><f t="shared" si="7"/><v>68</v></c></row><row r="27" spans="1:21" s="17" customFormat="1" ht="15.75"><c r="A27" s="18"/><c r="B27" s="55" t="str"><f>Translation!A70</f><v>SETTORE PRIMARIO</v></c><c r="C27" s="214"><f>SUM(C28:C29)</f><v>0</v></c><c r="D27" s="214"><f>SUM(D28:D29)</f><v>0</v></c><c r="E27" s="214"><f>SUM(E28:E29)</f><v>0</v></c><c r="F27" s="53"><f t="shared" si="0"/><v>0</v></c><c r="G27" s="214"><f t="shared" ref="G27:L27" si="8">SUM(G28:G29)</f><v>0</v></c><c r="H27" s="214"><v>200</v></c><c r="I27" s="214"><f t="shared" si="8"/><v>0</v></c><c r="J27" s="214"><f t="shared" si="8"/><v>0</v></c><c r="K27" s="214"><f t="shared" si="8"/><v>0</v></c><c r="L27" s="214"><f t="shared" si="8"/><v>0</v></c><c r="M27" s="53"><f t="shared" si="2"/><v>200</v></c><c r="N27" s="214"><f t="shared" ref="N27:S27" si="9">SUM(N28:N29)</f><v>0</v></c><c r="O27" s="214"><f t="shared" si="9"/><v>0</v></c><c r="P27" s="214"><f t="shared" si="9"/><v>0</v></c><c r="Q27" s="214"><f t="shared" si="9"/><v>0</v></c><c r="R27" s="214"><f t="shared" si="9"/><v>0</v></c><c r="S27" s="214"><f t="shared" si="9"/><v>0</v></c><c r="T27" s="53"><f t="shared" si="6"/><v>0</v></c><c r="U27" s="53"><f t="shared" si="7"/><v>200</v></c></row><row r="28" spans="1:21" s="17" customFormat="1" ht="15.75"><c r="A28" s="18"/><c r="B28" s="171" t="str"><f>Translation!A71</f><v>Agricoltura, silvicoltura e pesca</v></c><c r="C28" s="143"/><c r="D28" s="143"/><c r="E28" s="143"/><c r="F28" s="53"><f t="shared" si="0"/><v>0</v></c><c r="G28" s="143"/><c r="H28" s="143"><v>200</v></c><c r="I28" s="143"/><c r="J28" s="143"/><c r="K28" s="143"/><c r="L28" s="143"/><c r="M28" s="53"><f t="shared" si="2"/><v>200</v></c><c r="N28" s="143"/><c r="O28" s="143"/><c r="P28" s="143"/><c r="Q28" s="143"/><c r="R28" s="143"/><c r="S28" s="143"/><c r="T28" s="53"><f t="shared" si="6"/><v>0</v></c><c r="U28" s="53"><f t="shared" si="7"/><v>200</v></c></row><row r="29" spans="1:21" s="17" customFormat="1" ht="15.75"><c r="A29" s="18"/><c r="B29" s="171" t="str"><f>Translation!A72</f><v>Estrazione di minerali</v></c><c r="C29" s="143"/><c r="D29" s="143"/><c r="E29" s="143"/><c r="F29" s="53"><f t="shared" si="0"/><v>0</v></c><c r="G29" s="143"/><c r="H29" s="143"/><c r="I29" s="143"/><c r="J29" s="143"/><c r="K29" s="143"/><c r="L29" s="143"/><c r="M29" s="53"><f t="shared" si="2"/><v>0</v></c><c r="N29" s="143"/><c r="O29" s="143"/><c r="P29" s="143"/><c r="Q29" s="143"/><c r="R29" s="143"/><c r="S29" s="143"/><c r="T29" s="53"><f t="shared" si="6"/><v>0</v></c><c r="U29" s="53"><f t="shared" si="7"/><v>0</v></c></row><row r="30" spans="1:21" s="17" customFormat="1" ht="15.75"><c r="A30" s="18"/><c r="B30" s="50" t="str"><f>Translation!A73</f><v>SETTORE SECONDARIO</v></c><c r="C30" s="214"><v>173</v></c><c r="D30" s="214"><f>SUM(D31:D33)</f><v>0</v></c><c r="E30" s="214"><f>SUM(E31:E33)</f><v>0</v></c><c r="F30" s="53"><f t="shared" si="0"/><v>173</v></c><c r="G30" s="214"><f t="shared" ref="G30:L30" si="10">SUM(G31:G33)</f><v>0</v></c><c r="H30" s="214"><f t="shared" si="10"/><v>0</v></c><c r="I30" s="214"><f t="shared" si="10"/><v>0</v></c><c r="J30" s="214"><f t="shared" si="10"/><v>0</v></c><c r="K30" s="214"><f t="shared" si="10"/><v>0</v></c><c r="L30" s="214"><f t="shared" si="10"/><v>0</v></c><c r="M30" s="53"><f t="shared" si="2"/><v>0</v></c><c r="N30" s="214"><f t="shared" ref="N30:S30" si="11">SUM(N31:N33)</f><v>0</v></c><c r="O30" s="214"><f t="shared" si="11"/><v>0</v></c><c r="P30" s="214"><f t="shared" si="11"/><v>0</v></c><c r="Q30" s="214"><f t="shared" si="11"/><v>0</v></c><c r="R30" s="214"><f t="shared" si="11"/><v>0</v></c><c r="S30" s="214"><f t="shared" si="11"/><v>0</v></c><c r="T30" s="53"><f t="shared" si="6"/><v>0</v></c><c r="U30" s="53"><f t="shared" si="7"/><v>173</v></c></row><row r="31" spans="1:21" s="17" customFormat="1" ht="15.75"><c r="A31" s="18"/><c r="B31" s="171" t="str"><f>Translation!A74</f><v>Manifattura</v></c><c r="C31" s="143"/><c r="D31" s="143"/><c r="E31" s="143"/><c r="F31" s="53"><f t="shared" si="0"/><v>0</v></c><c r="G31" s="143"/><c r="H31" s="143"/><c r="I31" s="143"/><c r="J31" s="143"/><c r="K31" s="143"/><c r="L31" s="143"/><c r="M31" s="53"><f t="shared" si="2"/><v>0</v></c><c r="N31" s="143"/><c r="O31" s="143"/><c r="P31" s="143"/><c r="Q31" s="143"/><c r="R31" s="143"/><c r="S31" s="143"/><c r="T31" s="53"><f t="shared" si="6"/><v>0</v></c><c r="U31" s="53"><f t="shared" si="7"/><v>0</v></c></row><row r="32" spans="1:21" s="17" customFormat="1" ht="30"><c r="A32" s="18"/><c r="B32" s="171" t="str"><f>Translation!A75</f><v>Fornitura di acqua, reti fognarie, gestione dei rifiuti e risanamento</v></c><c r="C32" s="143"><v>173</v></c><c r="D32" s="143"/><c r="E32" s="143"/><c r="F32" s="53"><f t="shared" si="0"/><v>173</v></c><c r="G32" s="143"/><c r="H32" s="143"/><c r="I32" s="143"/><c r="J32" s="143"/><c r="K32" s="143"/><c r="L32" s="143"/><c r="M32" s="53"><f t="shared" si="2"/><v>0</v></c><c r="N32" s="143"/><c r="O32" s="143"/><c r="P32" s="143"/><c r="Q32" s="143"/><c r="R32" s="143"/><c r="S32" s="143"/><c r="T32" s="53"><f t="shared" si="6"/><v>0</v></c><c r="U32" s="53"><f t="shared" si="7"/><v>173</v></c></row><row r="33" spans="1:21" s="17" customFormat="1" ht="15.75"><c r="A33" s="18"/><c r="B33" s="171" t="str"><f>Translation!A76</f><v>Costruzione</v></c><c r="C33" s="143"/><c r="D33" s="143"/><c r="E33" s="143"/><c r="F33" s="53"><f t="shared" si="0"/><v>0</v></c><c r="G33" s="143"/><c r="H33" s="143"/><c r="I33" s="143"/><c r="J33" s="143"/><c r="K33" s="143"/><c r="L33" s="143"/><c r="M33" s="53"><f t="shared" si="2"/><v>0</v></c><c r="N33" s="143"/><c r="O33" s="143"/><c r="P33" s="143"/><c r="Q33" s="143"/><c r="R33" s="143"/><c r="S33" s="143"/><c r="T33" s="53"><f t="shared" si="6"/><v>0</v></c><c r="U33" s="53"><f t="shared" si="7"/><v>0</v></c></row><row r="34" spans="1:21" s="17" customFormat="1" ht="15.75"><c r="A34" s="18"/><c r="B34" s="50" t="str"><f>Translation!A77</f><v>SETTORE TERZIARIO</v></c><c r="C34" s="214"><v>1435</v></c><c r="D34" s="214"><f>SUM(D35:D42)</f><v>0</v></c><c r="E34" s="214"><f>SUM(E35:E42)</f><v>0</v></c><c r="F34" s="53"><f t="shared" si="0"/><v>1435</v></c><c r="G34" s="214"><f t="shared" ref="G34:L34" si="12">SUM(G35:G42)</f><v>0</v></c><c r="H34" s="214"><v>160</v></c><c r="I34" s="214"><f t="shared" si="12"/><v>0</v></c><c r="J34" s="214"><v>500</v></c><c r="K34" s="214"><f t="shared" si="12"/><v>0</v></c><c r="L34" s="214"><f t="shared" si="12"/><v>0</v></c><c r="M34" s="53"><f t="shared" si="2"/><v>660</v></c><c r="N34" s="214"><f t="shared" ref="N34:S34" si="13">SUM(N35:N42)</f><v>0</v></c><c r="O34" s="214"><f t="shared" si="13"/><v>0</v></c><c r="P34" s="214"><f t="shared" si="13"/><v>0</v></c><c r="Q34" s="214"><f t="shared" si="13"/><v>0</v></c><c r="R34" s="214"><f t="shared" si="13"/><v>0</v></c><c r="S34" s="214"><f t="shared" si="13"/><v>0</v></c><c r="T34" s="53"><f t="shared" si="6"/><v>0</v></c><c r="U34" s="53"><f t="shared" si="7"/><v>2095</v></c></row><row r="35" spans="1:21" s="17" customFormat="1" ht="30"><c r="A35" s="18"/><c r="B35" s="171" t="str"><f>Translation!A78</f><v>Commercio all'ingrosso e al dettaglio, riparazione di autoveicoli e motocicli</v></c><c r="C35" s="143"><v>630</v></c><c r="D35" s="143"/><c r="E35" s="143"/><c r="F35" s="53"><f t="shared" si="0"/><v>630</v></c><c r="G35" s="143"/><c r="H35" s="143"/><c r="I35" s="143"/><c r="J35" s="143"><v>71</v></c><c r="K35" s="143"/><c r="L35" s="143"/><c r="M35" s="53"><f t="shared" si="2"/><v>71</v></c><c r="N35" s="143"/><c r="O35" s="143"/><c r="P35" s="143"/><c r="Q35" s="143"/><c r="R35" s="143"/><c r="S35" s="143"/><c r="T35" s="53"><f t="shared" si="6"/><v>0</v></c><c r="U35" s="53"><f t="shared" si="7"/><v>701</v></c></row><row r="36" spans="1:21" s="17" customFormat="1" ht="15.75"><c r="A36" s="18"/><c r="B36" s="171" t="str"><f>Translation!A79</f><v>Servizi di vitto e alloggio</v></c><c r="C36" s="143"><v>630</v></c><c r="D36" s="143"/><c r="E36" s="143"/><c r="F36" s="53"><f t="shared" si="0"/><v>630</v></c><c r="G36" s="143"/><c r="H36" s="143"><v>160</v></c><c r="I36" s="143"/><c r="J36" s="143"><v>429</v></c><c r="K36" s="143"/><c r="L36" s="143"/><c r="M36" s="53"><f t="shared" si="2"/><v>589</v></c><c r="N36" s="143"/><c r="O36" s="143"/><c r="P36" s="143"/><c r="Q36" s="143"/><c r="R36" s="143"/><c r="S36" s="143"/><c r="T36" s="53"><f t="shared" si="6"/><v>0</v></c><c r="U36" s="53"><f t="shared" si="7"/><v>1219</v></c></row><row r="37" spans="1:21" s="17" customFormat="1" ht="15.75"><c r="A37" s="18"/><c r="B37" s="171" t="str"><f>Translation!A80</f><v>Amministrazione pubblica generale e sicurezza sociale</v></c><c r="C37" s="143"/><c r="D37" s="143"/><c r="E37" s="143"/><c r="F37" s="53"><f t="shared" si="0"/><v>0</v></c><c r="G37" s="143"/><c r="H37" s="143"/><c r="I37" s="143"/><c r="J37" s="143"/><c r="K37" s="143"/><c r="L37" s="143"/><c r="M37" s="53"><f t="shared" si="2"/><v>0</v></c><c r="N37" s="143"/><c r="O37" s="143"/><c r="P37" s="143"/><c r="Q37" s="143"/><c r="R37" s="143"/><c r="S37" s="143"/><c r="T37" s="53"><f t="shared" si="6"/><v>0</v></c><c r="U37" s="53"><f t="shared" si="7"/><v>0</v></c></row><row r="38" spans="1:21" s="17" customFormat="1" ht="15.75"><c r="A38" s="18"/><c r="B38" s="171" t="str"><f>Translation!A81</f><v>Difesa, giustizia, corpo di polizia e vigili del fuoco</v></c><c r="C38" s="143"/><c r="D38" s="143"/><c r="E38" s="143"/><c r="F38" s="53"><f t="shared" si="0"/><v>0</v></c><c r="G38" s="143"/><c r="H38" s="143"/><c r="I38" s="143"/><c r="J38" s="143"/><c r="K38" s="143"/><c r="L38" s="143"/><c r="M38" s="53"><f t="shared" si="2"/><v>0</v></c><c r="N38" s="143"/><c r="O38" s="143"/><c r="P38" s="143"/><c r="Q38" s="143"/><c r="R38" s="143"/><c r="S38" s="143"/><c r="T38" s="53"><f t="shared" si="6"/><v>0</v></c><c r="U38" s="53"><f t="shared" si="7"/><v>0</v></c></row><row r="39" spans="1:21" s="17" customFormat="1" ht="15.75"><c r="A39" s="18"/><c r="B39" s="171" t="s"><v>1698</v></c><c r="C39" s="143"><v>91</v></c><c r="D39" s="143"/><c r="E39" s="143"/><c r="F39" s="53"><f t="shared" si="0"/><v>91</v></c><c r="G39" s="143"/><c r="H39" s="143"/><c r="I39" s="143"/><c r="J39" s="143"/><c r="K39" s="143"/><c r="L39" s="143"/><c r="M39" s="53"><f t="shared" si="2"/><v>0</v></c><c r="N39" s="143"/><c r="O39" s="143"/><c r="P39" s="143"/><c r="Q39" s="143"/><c r="R39" s="143"/><c r="S39" s="143"/><c r="T39" s="53"><f t="shared" si="6"/><v>0</v></c><c r="U39" s="53"><f t="shared" si="7"/><v>91</v></c></row><row r="40" spans="1:21" s="17" customFormat="1" ht="15.75"><c r="A40" s="18"/><c r="B40" s="171" t="str"><f>Translation!A83</f><v>Sanità e servizi sociali</v></c><c r="C40" s="143"/><c r="D40" s="143"/><c r="E40" s="143"/><c r="F40" s="53"><f t="shared" si="0"/><v>0</v></c><c r="G40" s="143"/><c r="H40" s="143"/><c r="I40" s="143"/><c r="J40" s="143"/><c r="K40" s="143"/><c r="L40" s="143"/><c r="M40" s="53"><f t="shared" si="2"/><v>0</v></c><c r="N40" s="143"/><c r="O40" s="143"/><c r="P40" s="143"/><c r="Q40" s="143"/><c r="R40" s="143"/><c r="S40" s="143"/><c r="T40" s="53"><f t="shared" si="6"/><v>0</v></c><c r="U40" s="53"><f t="shared" si="7"/><v>0</v></c></row><row r="41" spans="1:21" s="17" customFormat="1" ht="15.75"><c r="A41" s="18"/><c r="B41" s="171" t="s"><v>1697</v></c><c r="C41" s="143"/><c r="D41" s="143"/><c r="E41" s="143"/><c r="F41" s="53"><f t="shared" si="0"/><v>0</v></c><c r="G41" s="143"/><c r="H41" s="143"/><c r="I41" s="143"/><c r="J41" s="143"/><c r="K41" s="143"/><c r="L41" s="143"/><c r="M41" s="53"><f t="shared" si="2"/><v>0</v></c><c r="N41" s="143"/><c r="O41" s="143"/><c r="P41" s="143"/><c r="Q41" s="143"/><c r="R41" s="143"/><c r="S41" s="143"/><c r="T41" s="53"><f t="shared" si="6"/><v>0</v></c><c r="U41" s="53"><f t="shared" si="7"/><v>0</v></c></row><row r="42" spans="1:21" s="17" customFormat="1" ht="15.75"><c r="A42" s="18"/><c r="B42" s="171" t="str"><f>Translation!A85</f><v>Illuminazione pubblica</v></c><c r="C42" s="143"><v>84</v></c><c r="D42" s="143"/><c r="E42" s="143"/><c r="F42" s="53"><f t="shared" si="0"/><v>84</v></c><c r="G42" s="143"/><c r="H42" s="143"/><c r="I42" s="143"/><c r="J42" s="143"/><c r="K42" s="143"/><c r="L42" s="143"/><c r="M42" s="53"><f t="shared" si="2"/><v>0</v></c><c r="N42" s="143"/><c r="O42" s="143"/><c r="P42" s="143"/><c r="Q42" s="143"/><c r="R42" s="143"/><c r="S42" s="143"/><c r="T42" s="53"><f t="shared" si="6"/><v>0</v></c><c r="U42" s="53"><f t="shared" si="7"/><v>84</v></c></row><row r="43" spans="1:21" s="17" customFormat="1" ht="15.75"><c r="A43" s="18"/><c r="B43" s="50" t="str"><f>Translation!A86</f><v>TRASPORTI</v></c><c r="C43" s="214"><f>SUM(C44:C47)</f><v>0</v></c><c r="D43" s="214"><f>SUM(D44:D47)</f><v>0</v></c><c r="E43" s="214"><f>SUM(E44:E47)</f><v>0</v></c><c r="F43" s="53"><f t="shared" si="0"/><v>0</v></c><c r="G43" s="214"><f t="shared" ref="G43:L43" si="14">SUM(G44:G47)</f><v>0</v></c><c r="H43" s="214"><v>3395</v></c><c r="I43" s="214"><v>3017</v></c><c r="J43" s="214"><f t="shared" si="14"/><v>0</v></c><c r="K43" s="214"><f t="shared" si="14"/><v>0</v></c><c r="L43" s="214"><f t="shared" si="14"/><v>0</v></c><c r="M43" s="53"><f t="shared" si="2"/><v>6412</v></c><c r="N43" s="214"><f t="shared" ref="N43:S43" si="15">SUM(N44:N47)</f><v>0</v></c><c r="O43" s="214"><f t="shared" si="15"/><v>0</v></c><c r="P43" s="214"><f t="shared" si="15"/><v>0</v></c><c r="Q43" s="214"><f t="shared" si="15"/><v>0</v></c><c r="R43" s="214"><f t="shared" si="15"/><v>0</v></c><c r="S43" s="214"><f t="shared" si="15"/><v>0</v></c><c r="T43" s="53"><f t="shared" si="6"/><v>0</v></c><c r="U43" s="53"><f t="shared" si="7"/><v>6412</v></c></row><row r="44" spans="1:21" s="17" customFormat="1" ht="30"><c r="A44" s="18"/><c r="B44" s="171" t="str"><f>Translation!A87</f><v>Trasporto di passeggeri su strada e altri servizi di trasporto passeggeri su strada (taxi, turismo, scuolabus, ecc)</v></c><c r="C44" s="143"/><c r="D44" s="143"/><c r="E44" s="143"/><c r="F44" s="53"><f t="shared" si="0"/><v>0</v></c><c r="G44" s="143"/><c r="H44" s="143"><v>41</v></c><c r="I44" s="143"><v>29</v></c><c r="J44" s="143"/><c r="K44" s="143"/><c r="L44" s="143"/><c r="M44" s="53"><f t="shared" si="2"/><v>70</v></c><c r="N44" s="143"/><c r="O44" s="143"/><c r="P44" s="143"/><c r="Q44" s="143"/><c r="R44" s="143"/><c r="S44" s="143"/><c r="T44" s="53"><f t="shared" si="6"/><v>0</v></c><c r="U44" s="53"><f t="shared" si="7"/><v>70</v></c></row><row r="45" spans="1:21" s="17" customFormat="1" ht="15.75"><c r="A45" s="18"/><c r="B45" s="171" t="str"><f>Translation!A88</f><v>Trasporto di merci su strada e servizi di trasloco</v></c><c r="C45" s="143"/><c r="D45" s="143"/><c r="E45" s="143"/><c r="F45" s="53"><f t="shared" si="0"/><v>0</v></c><c r="G45" s="143"/><c r="H45" s="143"/><c r="I45" s="143"/><c r="J45" s="143"/><c r="K45" s="143"/><c r="L45" s="143"/><c r="M45" s="53"><f t="shared" si="2"/><v>0</v></c><c r="N45" s="143"/><c r="O45" s="143"/><c r="P45" s="143"/><c r="Q45" s="143"/><c r="R45" s="143"/><c r="S45" s="143"/><c r="T45" s="53"><f t="shared" si="6"/><v>0</v></c><c r="U45" s="53"><f t="shared" si="7"/><v>0</v></c></row><row r="46" spans="1:21" s="17" customFormat="1" ht="15.75"><c r="A46" s="18"/><c r="B46" s="171" t="str"><f>Translation!A89</f><v>Altra flotta per il servizio pubblico e privato</v></c><c r="C46" s="143"/><c r="D46" s="143"/><c r="E46" s="143"/><c r="F46" s="53"><f t="shared" si="0"/><v>0</v></c><c r="G46" s="143"/><c r="H46" s="143"/><c r="I46" s="143"/><c r="J46" s="143"/><c r="K46" s="143"/><c r="L46" s="143"/><c r="M46" s="53"><f t="shared" si="2"/><v>0</v></c><c r="N46" s="143"/><c r="O46" s="143"/><c r="P46" s="143"/><c r="Q46" s="143"/><c r="R46" s="143"/><c r="S46" s="143"/><c r="T46" s="53"><f t="shared" si="6"/><v>0</v></c><c r="U46" s="53"><f t="shared" si="7"/><v>0</v></c></row><row r="47" spans="1:21" s="17" customFormat="1" ht="15.75"><c r="A47" s="18"/><c r="B47" s="170" t="str"><f>Translation!A90</f><v>Trasporto privato</v></c><c r="C47" s="143"/><c r="D47" s="143"/><c r="E47" s="143"/><c r="F47" s="53"><f t="shared" si="0"/><v>0</v></c><c r="G47" s="143"/><c r="H47" s="143"><v>3354</v></c><c r="I47" s="143"><v>2988</v></c><c r="J47" s="143"/><c r="K47" s="143"/><c r="L47" s="143"/><c r="M47" s="53"><f t="shared" si="2"/><v>6342</v></c><c r="N47" s="143"/><c r="O47" s="143"/><c r="P47" s="143"/><c r="Q47" s="143"/><c r="R47" s="143"/><c r="S47" s="143"/><c r="T47" s="53"><f t="shared" si="6"/><v>0</v></c><c r="U47" s="53"><f t="shared" si="7"/><v>6342</v></c></row><row r="48" spans="1:21" s="17" customFormat="1" ht="15.75"><c r="A48" s="18"/><c r="B48" s="62" t="str"><f>Translation!A118</f><v>TOTALE PER IL MERCATO INTERNO</v></c><c r="C48" s="138"><f>C17+C27+C30+C34+C43</f><v>2975</v></c><c r="D48" s="138"><f>D17+D27+D30+D34+D43</f><v>0</v></c><c r="E48" s="138"><f>E17+E27+E30+E34+E43</f><v>0</v></c><c r="F48" s="53"><f t="shared" si="0"/><v>2975</v></c><c r="G48" s="54"><f t="shared" ref="G48:L48" si="16">G17+G27+G30+G34+G43</f><v>0</v></c><c r="H48" s="54"><f t="shared" si="16"/><v>3994</v></c><c r="I48" s="54"><f t="shared" si="16"/><v>3017</v></c><c r="J48" s="54"><f t="shared" si="16"/><v>901</v></c><c r="K48" s="54"><f t="shared" si="16"/><v>0</v></c><c r="L48" s="54"><f t="shared" si="16"/><v>0</v></c><c r="M48" s="53"><f t="shared" si="2"/><v>7912</v></c><c r="N48" s="54"><f t="shared" ref="N48:S48" si="17">N17+N27+N30+N34+N43</f><v>0</v></c><c r="O48" s="54"><f t="shared" si="17"/><v>0</v></c><c r="P48" s="54"><f t="shared" si="17"/><v>0</v></c><c r="Q48" s="54"><f t="shared" si="17"/><v>0</v></c><c r="R48" s="54"><f t="shared" si="17"/><v>0</v></c><c r="S48" s="54"><f t="shared" si="17"/><v>0</v></c><c r="T48" s="53"><f t="shared" si="6"/><v>0</v></c><c r="U48" s="53"><f t="shared" si="7"/><v>10887</v></c></row><row r="49" spans="2:32" s="51" customFormat="1" ht="30"><c r="B49" s="170" t="str"><f>Translation!A91</f><v>Riesportazione (navi, aerei, zone franche industriali, nazionali ed internazionali installazioni militari, ecc)</v></c><c r="C49" s="143"/><c r="D49" s="143"/><c r="E49" s="143"/><c r="F49" s="53"><f t="shared" si="0"/><v>0</v></c><c r="G49" s="143"/><c r="H49" s="143"/><c r="I49" s="143"/><c r="J49" s="143"/><c r="K49" s="143"/><c r="L49" s="143"/><c r="M49" s="53"><f t="shared" si="2"/><v>0</v></c><c r="N49" s="143"/><c r="O49" s="143"/><c r="P49" s="143"/><c r="Q49" s="143"/><c r="R49" s="143"/><c r="S49" s="143"/><c r="T49" s="53"><f t="shared" si="6"/><v>0</v></c><c r="U49" s="53"><f t="shared" si="7"/><v>0</v></c></row><row r="50" spans="2:32" s="51" customFormat="1" ht="30"><c r="B50" s="170" t="str"><f>Translation!A92</f><v>Attività con uso intensivo di energia per l'esportazione (da escludere nel bilancio energetico dell'isola)</v></c><c r="C50" s="143"/><c r="D50" s="143"/><c r="E50" s="143"/><c r="F50" s="53"><f t="shared" si="0"/><v>0</v></c><c r="G50" s="143"/><c r="H50" s="143"/><c r="I50" s="143"/><c r="J50" s="143"/><c r="K50" s="143"/><c r="L50" s="143"/><c r="M50" s="53"><f t="shared" si="2"/><v>0</v></c><c r="N50" s="143"/><c r="O50" s="143"/><c r="P50" s="143"/><c r="Q50" s="143"/><c r="R50" s="143"/><c r="S50" s="143"/><c r="T50" s="53"><f t="shared" si="6"/><v>0</v></c><c r="U50" s="53"><f t="shared" si="7"/><v>0</v></c></row><row r="51" spans="2:32" s="51" customFormat="1" ht="15.75"><c r="B51" s="170" t="str"><f>Translation!A93</f><v>Altro (da escludere nel bilancio energetico dell'isola)</v></c><c r="C51" s="143"/><c r="D51" s="143"/><c r="E51" s="143"/><c r="F51" s="53"><f t="shared" si="0"/><v>0</v></c><c r="G51" s="143"/><c r="H51" s="143"/><c r="I51" s="143"/><c r="J51" s="143"/><c r="K51" s="143"/><c r="L51" s="143"/><c r="M51" s="53"><f t="shared" si="2"/><v>0</v></c><c r="N51" s="143"/><c r="O51" s="143"/><c r="P51" s="143"/><c r="Q51" s="143"/><c r="R51" s="143"/><c r="S51" s="143"/><c r="T51" s="53"><f t="shared" si="6"/><v>0</v></c><c r="U51" s="53"><f t="shared" si="7"/><v>0</v></c></row><row r="52" spans="2:32" s="40" customFormat="1" ht="15.75"><c r="B52" s="62" t="str"><f>Translation!A119</f><v>TOTALE</v></c><c r="C52" s="42"><v>2975</v></c><c r="D52" s="42"><f t="shared" ref="D52:U52" si="18">SUM(D48:D51)</f><v>0</v></c><c r="E52" s="42"><f t="shared" si="18"/><v>0</v></c><c r="F52" s="42"><f t="shared" si="18"/><v>2975</v></c><c r="G52" s="42"><f t="shared" si="18"/><v>0</v></c><c r="H52" s="42"><f t="shared" si="18"/><v>3994</v></c><c r="I52" s="42"><f t="shared" si="18"/><v>3017</v></c><c r="J52" s="42"><f t="shared" si="18"/><v>901</v></c><c r="K52" s="42"><f t="shared" si="18"/><v>0</v></c><c r="L52" s="42"><f t="shared" si="18"/><v>0</v></c><c r="M52" s="42"><f t="shared" si="18"/><v>7912</v></c><c r="N52" s="42"><f t="shared" si="18"/><v>0</v></c><c r="O52" s="42"><f t="shared" si="18"/><v>0</v></c><c r="P52" s="42"><f t="shared" si="18"/><v>0</v></c><c r="Q52" s="42"><f t="shared" si="18"/><v>0</v></c><c r="R52" s="42"><f t="shared" si="18"/><v>0</v></c><c r="S52" s="42"><f t="shared" si="18"/><v>0</v></c><c r="T52" s="42"><f t="shared" si="18"/><v>0</v></c><c r="U52" s="42"><f t="shared" si="18"/><v>10887</v></c></row><row r="53" spans="2:32" s="133" customFormat="1" ht="15.75"><c r="B53" s="109"/><c r="C53" s="132"/><c r="D53" s="132"/><c r="E53" s="132"/><c r="F53" s="132"/><c r="G53" s="132"/><c r="H53" s="132"/><c r="I53" s="132"/><c r="J53" s="132"/><c r="K53" s="132"/><c r="L53" s="132"/><c r="M53" s="132"/><c r="N53" s="132"/><c r="O53" s="132"/><c r="P53" s="132"/><c r="Q53" s="132"/><c r="R53" s="132"/></row><row r="54" spans="2:32" s="133" customFormat="1" ht="15.75"><c r="B54" s="109"/><c r="C54" s="132"/><c r="D54" s="132"/><c r="E54" s="132"/><c r="F54" s="132"/><c r="G54" s="132"/><c r="H54" s="132"/><c r="I54" s="132"/><c r="J54" s="132"/><c r="K54" s="132"/><c r="L54" s="132"/><c r="M54" s="132"/><c r="N54" s="132"/><c r="O54" s="132"/><c r="P54" s="132"/><c r="Q54" s="132"/><c r="R54" s="132"/></row><row r="55" spans="2:32" s="74" customFormat="1" ht="31.5"><c r="B55" s="75" t="str"><f>Translation!A120</f><v>PRODUZIONE ENERGIA SECONDARIA E FLUSSI DI ENERGIA</v></c><c r="C55" s="77"/><c r="D55" s="77"/><c r="E55" s="77"/><c r="F55" s="77"/><c r="G55" s="77"/><c r="H55" s="77"/><c r="I55" s="77"/><c r="J55" s="77"/><c r="K55" s="77"/><c r="L55" s="77"/><c r="M55" s="77"/><c r="N55" s="77"/><c r="O55" s="77"/><c r="P55" s="77"/><c r="Q55" s="77"/><c r="R55" s="77"/><c r="S55" s="77"/><c r="T55" s="77"/><c r="U55" s="77"/><c r="V55" s="77"/><c r="W55" s="77"/><c r="X55" s="78"/><c r="AD55" s="76" t="str"><f>Translation!$A$21</f><v>[MWh]</v></c></row><row r="56" spans="2:32" s="40" customFormat="1" ht="32.25" customHeight="1"><c r="B56" s="358" t="str"><f>Translation!A121</f><v>SETTORE DI PRODUZIONE</v></c><c r="C56" s="360" t="str"><f>Translation!A122</f><v>FONTI ENERGETICHE</v></c><c r="D56" s="361"/><c r="E56" s="361"/><c r="F56" s="361"/><c r="G56" s="361"/><c r="H56" s="361"/><c r="I56" s="361"/><c r="J56" s="361"/><c r="K56" s="361"/><c r="L56" s="361"/><c r="M56" s="361"/><c r="N56" s="361"/><c r="O56" s="361"/><c r="P56" s="361"/><c r="Q56" s="361"/><c r="R56" s="361"/><c r="S56" s="362"/><c r="T56" s="360" t="str"><f>Translation!A139</f><v>CONVERSIONE ENERGIA SECONDARIA</v></c><c r="U56" s="361"/><c r="V56" s="362"/><c r="W56" s="379" t="str"><f>Translation!A130</f><v>FLUSSI ENERGETICI</v></c><c r="X56" s="380"/><c r="Y56" s="380"/><c r="Z56" s="380"/><c r="AA56" s="380"/><c r="AB56" s="381"/><c r="AC56" s="391" t="str"><f>Translation!A119</f><v>TOTALE</v></c><c r="AD56" s="341" t="str"><f>Translation!A138</f><v>Perdite nella distribuzione e autoconsumo</v></c></row><row r="57" spans="2:32" s="40" customFormat="1" ht="18" customHeight="1"><c r="B57" s="359"/><c r="C57" s="395" t="str"><f>Translation!A99</f><v>Combustibili fossili</v></c><c r="D57" s="396"/><c r="E57" s="396"/><c r="F57" s="396"/><c r="G57" s="396"/><c r="H57" s="396"/><c r="I57" s="397"/><c r="J57" s="395" t="str"><f>Translation!A107</f><v>Fonti energetiche rinnovabili (da sistemi connessi alle reti pubbliche)</v></c><c r="K57" s="396"/><c r="L57" s="396"/><c r="M57" s="396"/><c r="N57" s="396"/><c r="O57" s="396"/><c r="P57" s="396"/><c r="Q57" s="396"/><c r="R57" s="397"/><c r="S57" s="341" t="str"><f>Translation!A117</f><v>Totale parziale</v></c><c r="T57" s="389" t="str"><f>Translation!A140</f><v>Conversione dell'elettricità in freddo</v></c><c r="U57" s="389" t="str"><f>Translation!A141</f><v xml:space="preserve">Conversione da calore a freddo </v></c><c r="V57" s="341" t="str"><f>Translation!A117</f><v>Totale parziale</v></c><c r="W57" s="393" t="str"><f>Translation!A131</f><v>Archiviazione</v></c><c r="X57" s="394"/><c r="Y57" s="392" t="str"><f>Translation!A134</f><v>Connessione esterna</v></c><c r="Z57" s="392"/><c r="AA57" s="358" t="str"><f>Translation!A137</f><v>Riesportazione e consumo esterno</v></c><c r="AB57" s="341" t="str"><f>Translation!A117</f><v>Totale parziale</v></c><c r="AC57" s="391"/><c r="AD57" s="341"/></row><row r="58" spans="2:32" s="40" customFormat="1" ht="69.75" customHeight="1"><c r="B58" s="58" t="str"><f>Translation!A123</f><v>Produzione di energia</v></c><c r="C58" s="95" t="str"><f>Translation!A100</f><v>Olio combustibile</v></c><c r="D58" s="95" t="str"><f>Translation!A101</f><v>Diesel</v></c><c r="E58" s="95" t="str"><f>Translation!A102</f><v>Benzina</v></c><c r="F58" s="95" t="str"><f>Translation!A103</f><v>GPL</v></c><c r="G58" s="95" t="str"><f>Translation!A104</f><v>Gas naturali</v></c><c r="H58" s="95" t="str"><f>Translation!A105</f><v>Carbone</v></c><c r="I58" s="95" t="str"><f>Translation!A117</f><v>Totale parziale</v></c><c r="J58" s="95" t="str"><f>Translation!A109</f><v>Idrogeno</v></c><c r="K58" s="95" t="str"><f>Translation!A110</f><v>Eolico</v></c><c r="L58" s="95" t="str"><f>Translation!A111</f><v>Solare</v></c><c r="M58" s="95" t="str"><f>Translation!A112</f><v>Geotermico</v></c><c r="N58" s="95" t="str"><f>Translation!A113</f><v>Oceanico</v></c><c r="O58" s="95" t="str"><f>Translation!A114</f><v>Biomassa</v></c><c r="P58" s="95" t="str"><f>Translation!A115</f><v>Rifiuti urbani</v></c><c r="Q58" s="95" t="str"><f>Translation!A116</f><v>Recupero di energia</v></c><c r="R58" s="95" t="str"><f>Translation!A117</f><v>Totale parziale</v></c><c r="S58" s="341"/><c r="T58" s="390"/><c r="U58" s="390"/><c r="V58" s="341"/><c r="W58" s="99" t="str"><f>Translation!A132</f><v>Dati in ingresso archiviazione</v></c><c r="X58" s="99" t="str"><f>Translation!A133</f><v>Dati in uscita archivizione</v></c><c r="Y58" s="99" t="str"><f>Translation!A135</f><v>Importazione nell'isola</v></c><c r="Z58" s="99" t="str"><f>Translation!A136</f><v>Esportazione dall'isola</v></c><c r="AA58" s="359"/><c r="AB58" s="341"/><c r="AC58" s="391"/><c r="AD58" s="341"/></row><row r="59" spans="2:32" s="40" customFormat="1" ht="15.75"><c r="B59" s="172" t="str"><f>Translation!A124</f><v>Elettricità</v></c><c r="C59" s="215"/><c r="D59" s="215"><v>2018</v></c><c r="E59" s="215"/><c r="F59" s="215"/><c r="G59" s="215"/><c r="H59" s="215"/><c r="I59" s="48"><f>SUM(C59:H59)</f><v>2018</v></c><c r="J59" s="215"/><c r="K59" s="215"/><c r="L59" s="215"/><c r="M59" s="215"/><c r="N59" s="215"/><c r="O59" s="215"/><c r="P59" s="215"/><c r="Q59" s="215"/><c r="R59" s="48"><f>SUM(J59:Q59)</f><v>0</v></c><c r="S59" s="48"><f>I59+R59</f><v>2018</v></c><c r="T59" s="215"/><c r="U59" s="215"/><c r="V59" s="48"><f>-T59</f><v>0</v></c><c r="W59" s="215"/><c r="X59" s="215"/><c r="Y59" s="215"><v>957</v></c><c r="Z59" s="215"/><c r="AA59" s="174"><f>$C$49+$C$50+$C$51</f><v>0</v></c><c r="AB59" s="48"><f>-SUM(W59)+SUM(X59:Y59)-SUM(Z59:AA59)</f><v>957</v></c><c r="AC59" s="53"><f>S59+V59+AB59</f><v>2975</v></c><c r="AD59" s="175"/></row><row r="60" spans="2:32" s="40" customFormat="1" ht="15.75"><c r="B60" s="171" t="str"><f>Translation!A125</f><v>Caldo</v></c><c r="C60" s="215"/><c r="D60" s="215"/><c r="E60" s="215"/><c r="F60" s="215"/><c r="G60" s="215"/><c r="H60" s="215"/><c r="I60" s="48"><f>SUM(C60:H60)</f><v>0</v></c><c r="J60" s="215"/><c r="K60" s="215"/><c r="L60" s="215"/><c r="M60" s="215"/><c r="N60" s="215"/><c r="O60" s="215"/><c r="P60" s="215"/><c r="Q60" s="215"/><c r="R60" s="48"><f>SUM(J60:Q60)</f><v>0</v></c><c r="S60" s="48"><f>I60+R60</f><v>0</v></c><c r="T60" s="215"/><c r="U60" s="215"/><c r="V60" s="48"><f>-U60</f><v>0</v></c><c r="W60" s="215"/><c r="X60" s="215"/><c r="Y60" s="215"/><c r="Z60" s="215"/><c r="AA60" s="174"><f>$D$49+$D$50+$D$51</f><v>0</v></c><c r="AB60" s="48"><f>-SUM(W60)+SUM(X60:Y60)-SUM(Z60:AA60)</f><v>0</v></c><c r="AC60" s="53"><f>S60+V60+AB60</f><v>0</v></c><c r="AD60" s="175"><f>AC60-D48</f><v>0</v></c></row><row r="61" spans="2:32" s="40" customFormat="1" ht="15.75"><c r="B61" s="171" t="str"><f>Translation!A126</f><v>Freddo</v></c><c r="C61" s="215"/><c r="D61" s="215"/><c r="E61" s="215"/><c r="F61" s="215"/><c r="G61" s="215"/><c r="H61" s="215"/><c r="I61" s="48"><f>SUM(C61:H61)</f><v>0</v></c><c r="J61" s="215"/><c r="K61" s="215"/><c r="L61" s="215"/><c r="M61" s="215"/><c r="N61" s="215"/><c r="O61" s="215"/><c r="P61" s="215"/><c r="Q61" s="215"/><c r="R61" s="48"><f>SUM(J61:Q61)</f><v>0</v></c><c r="S61" s="48"><f>I61+R61</f><v>0</v></c><c r="T61" s="215"/><c r="U61" s="215"/><c r="V61" s="48"><f>SUM(T61:U61)</f><v>0</v></c><c r="W61" s="215"/><c r="X61" s="215"/><c r="Y61" s="215"/><c r="Z61" s="215"/><c r="AA61" s="174"><f>$E$49+$E$50+$E$51</f><v>0</v></c><c r="AB61" s="48"><f>-SUM(W61)+SUM(X61:Y61)-SUM(Z61:AA61)</f><v>0</v></c><c r="AC61" s="53"><f>S61+V61+AB61</f><v>0</v></c><c r="AD61" s="175"><f>AC61-E48</f><v>0</v></c></row><row r="62" spans="2:32" s="40" customFormat="1" ht="15.75"><c r="B62" s="59" t="str"><f>Translation!A119</f><v>TOTALE</v></c><c r="C62" s="42"><f t="shared" ref="C62:AD62" si="19">SUM(C59:C61)</f><v>0</v></c><c r="D62" s="42"><f t="shared" si="19"/><v>2018</v></c><c r="E62" s="42"><f t="shared" si="19"/><v>0</v></c><c r="F62" s="42"><f t="shared" si="19"/><v>0</v></c><c r="G62" s="42"><f t="shared" si="19"/><v>0</v></c><c r="H62" s="42"><f t="shared" si="19"/><v>0</v></c><c r="I62" s="42"><f t="shared" si="19"/><v>2018</v></c><c r="J62" s="42"><f t="shared" si="19"/><v>0</v></c><c r="K62" s="42"><f t="shared" si="19"/><v>0</v></c><c r="L62" s="42"><f t="shared" si="19"/><v>0</v></c><c r="M62" s="42"><f t="shared" si="19"/><v>0</v></c><c r="N62" s="42"><f t="shared" si="19"/><v>0</v></c><c r="O62" s="42"><f t="shared" si="19"/><v>0</v></c><c r="P62" s="42"><f t="shared" si="19"/><v>0</v></c><c r="Q62" s="42"><f t="shared" si="19"/><v>0</v></c><c r="R62" s="42"><f t="shared" si="19"/><v>0</v></c><c r="S62" s="42"><f t="shared" si="19"/><v>2018</v></c><c r="T62" s="42"><f t="shared" si="19"/><v>0</v></c><c r="U62" s="42"><f t="shared" si="19"/><v>0</v></c><c r="V62" s="42"><f t="shared" si="19"/><v>0</v></c><c r="W62" s="42"><f t="shared" si="19"/><v>0</v></c><c r="X62" s="42"><f t="shared" si="19"/><v>0</v></c><c r="Y62" s="42"><f t="shared" si="19"/><v>957</v></c><c r="Z62" s="42"><f t="shared" si="19"/><v>0</v></c><c r="AA62" s="42"><f t="shared" si="19"/><v>0</v></c><c r="AB62" s="42"><f t="shared" si="19"/><v>957</v></c><c r="AC62" s="42"><f t="shared" si="19"/><v>2975</v></c><c r="AD62" s="42"><f t="shared" si="19"/><v>0</v></c></row><row r="63" spans="2:32" s="40" customFormat="1" ht="15"><c r="C63" s="46"/><c r="D63" s="46"/><c r="E63" s="46"/><c r="F63" s="46"/><c r="G63" s="46"/><c r="H63" s="46"/><c r="I63" s="46"/><c r="J63" s="46"/><c r="K63" s="46"/><c r="L63" s="46"/><c r="M63" s="46"/><c r="N63" s="46"/><c r="O63" s="46"/><c r="P63" s="46"/><c r="Q63" s="46"/><c r="R63" s="46"/><c r="S63" s="46"/><c r="T63" s="46"/><c r="U63" s="46"/><c r="V63" s="46"/><c r="W63" s="46"/><c r="X63" s="46"/><c r="Y63" s="46"/><c r="Z63" s="46"/><c r="AA63" s="46"/><c r="AB63" s="46"/><c r="AC63" s="46"/><c r="AD63" s="46"/><c r="AE63" s="46"/><c r="AF63" s="46"/></row><row r="64" spans="2:32" s="40" customFormat="1" ht="15"><c r="C64" s="46"/><c r="D64" s="46"/><c r="E64" s="46"/><c r="F64" s="46"/><c r="G64" s="46"/><c r="H64" s="46"/><c r="I64" s="46"/><c r="J64" s="46"/><c r="K64" s="46"/><c r="L64" s="46"/><c r="M64" s="46"/><c r="N64" s="46"/><c r="O64" s="46"/><c r="P64" s="46"/><c r="Q64" s="46"/><c r="R64" s="46"/><c r="S64" s="46"/><c r="T64" s="46"/><c r="U64" s="46"/><c r="V64" s="46"/><c r="W64" s="46"/><c r="X64" s="46"/><c r="Y64" s="46"/><c r="Z64" s="46"/><c r="AA64" s="46"/><c r="AB64" s="46"/><c r="AC64" s="46"/><c r="AD64" s="46"/><c r="AE64" s="46"/><c r="AF64" s="46"/></row><row r="65" spans="2:31" s="74" customFormat="1" ht="31.5"><c r="B65" s="75" t="str"><f>Translation!A127</f><v>ENERGIA PRIMARIA CONVERTITA IN ENERGIA SECONDARIA (consumo di energia primaria)</v></c><c r="C65" s="79"/><c r="D65" s="79"/><c r="E65" s="79"/><c r="F65" s="79"/><c r="G65" s="79"/><c r="H65" s="79"/><c r="I65" s="79"/><c r="J65" s="79"/><c r="K65" s="79"/><c r="L65" s="79"/><c r="M65" s="79"/><c r="N65" s="79"/><c r="O65" s="79"/><c r="P65" s="79"/><c r="Q65" s="79"/><c r="R65" s="79"/><c r="S65" s="76"/><c r="T65" s="76" t="str"><f>Translation!$A$21</f><v>[MWh]</v></c><c r="U65" s="80"/><c r="V65" s="80"/><c r="W65" s="81"/><c r="X65" s="80"/><c r="Y65" s="80"/><c r="Z65" s="80"/><c r="AA65" s="80"/><c r="AB65" s="80"/><c r="AC65" s="80"/><c r="AD65" s="80"/><c r="AE65" s="80"/></row><row r="66" spans="2:31" s="40" customFormat="1" ht="30" customHeight="1"><c r="B66" s="358" t="str"><f>Translation!A121</f><v>SETTORE DI PRODUZIONE</v></c><c r="C66" s="386" t="str"><f>Translation!A143</f><v>FONTE ENERGIA PRIMARIA</v></c><c r="D66" s="387"/><c r="E66" s="387"/><c r="F66" s="387"/><c r="G66" s="387"/><c r="H66" s="387"/><c r="I66" s="387"/><c r="J66" s="387"/><c r="K66" s="387"/><c r="L66" s="387"/><c r="M66" s="387"/><c r="N66" s="387"/><c r="O66" s="387"/><c r="P66" s="387"/><c r="Q66" s="387"/><c r="R66" s="387"/><c r="S66" s="388"/><c r="T66" s="382" t="str"><f>Translation!A128</f><v>Perdite nella conversione da energia primaria a energia secondaria</v></c><c r="U66" s="46"/><c r="V66" s="46"/><c r="W66" s="57"/><c r="X66" s="46"/><c r="Y66" s="46"/><c r="Z66" s="46"/><c r="AA66" s="46"/><c r="AB66" s="46"/><c r="AC66" s="46"/><c r="AD66" s="46"/><c r="AE66" s="46"/></row><row r="67" spans="2:31" s="40" customFormat="1" ht="15" customHeight="1"><c r="B67" s="359"/><c r="C67" s="386" t="str"><f>Translation!A99</f><v>Combustibili fossili</v></c><c r="D67" s="387"/><c r="E67" s="387"/><c r="F67" s="387"/><c r="G67" s="387"/><c r="H67" s="387"/><c r="I67" s="388"/><c r="J67" s="386" t="str"><f>Translation!A108</f><v>Fonti di energia rinnovabile</v></c><c r="K67" s="387"/><c r="L67" s="387"/><c r="M67" s="387"/><c r="N67" s="387"/><c r="O67" s="387"/><c r="P67" s="387"/><c r="Q67" s="387"/><c r="R67" s="388"/><c r="S67" s="385" t="str"><f>Translation!A119</f><v>TOTALE</v></c><c r="T67" s="383"/><c r="U67" s="46"/><c r="V67" s="46"/><c r="W67" s="57"/><c r="X67" s="46"/><c r="Y67" s="46"/><c r="Z67" s="46"/><c r="AA67" s="46"/><c r="AB67" s="46"/><c r="AC67" s="46"/><c r="AD67" s="46"/><c r="AE67" s="46"/></row><row r="68" spans="2:31" s="40" customFormat="1" ht="69.75" customHeight="1"><c r="B68" s="58" t="str"><f>Translation!A123</f><v>Produzione di energia</v></c><c r="C68" s="98" t="str"><f>Translation!A100</f><v>Olio combustibile</v></c><c r="D68" s="98" t="str"><f>Translation!A101</f><v>Diesel</v></c><c r="E68" s="98" t="str"><f>Translation!A102</f><v>Benzina</v></c><c r="F68" s="98" t="str"><f>Translation!A103</f><v>GPL</v></c><c r="G68" s="98" t="str"><f>Translation!A104</f><v>Gas naturali</v></c><c r="H68" s="98" t="str"><f>Translation!A105</f><v>Carbone</v></c><c r="I68" s="98" t="str"><f>Translation!A117</f><v>Totale parziale</v></c><c r="J68" s="98" t="str"><f>Translation!A109</f><v>Idrogeno</v></c><c r="K68" s="98" t="str"><f>Translation!A110</f><v>Eolico</v></c><c r="L68" s="98" t="str"><f>Translation!A111</f><v>Solare</v></c><c r="M68" s="98" t="str"><f>Translation!A112</f><v>Geotermico</v></c><c r="N68" s="98" t="str"><f>Translation!A113</f><v>Oceanico</v></c><c r="O68" s="98" t="str"><f>Translation!A114</f><v>Biomassa</v></c><c r="P68" s="98" t="str"><f>Translation!A115</f><v>Rifiuti urbani</v></c><c r="Q68" s="98" t="str"><f>Translation!A116</f><v>Recupero di energia</v></c><c r="R68" s="98" t="str"><f>Translation!A117</f><v>Totale parziale</v></c><c r="S68" s="385"/><c r="T68" s="384"/><c r="U68" s="46"/><c r="V68" s="46"/><c r="W68" s="57"/><c r="X68" s="46"/><c r="Y68" s="46"/><c r="Z68" s="46"/><c r="AA68" s="46"/><c r="AB68" s="46"/><c r="AC68" s="46"/><c r="AD68" s="46"/><c r="AE68" s="46"/></row><row r="69" spans="2:31" s="40" customFormat="1" ht="15.75"><c r="B69" s="172" t="str"><f>Translation!A124</f><v>Elettricità</v></c><c r="C69" s="215"/><c r="D69" s="215"><v>2018</v></c><c r="E69" s="215"/><c r="F69" s="215"/><c r="G69" s="215"/><c r="H69" s="215"/><c r="I69" s="48"><f>SUM(C69:H69)</f><v>2018</v></c><c r="J69" s="173"><f>J59</f><v>0</v></c><c r="K69" s="173"><f t="shared" ref="K69:P69" si="20">K59</f><v>0</v></c><c r="L69" s="173"><f t="shared" si="20"/><v>0</v></c><c r="M69" s="173"><f t="shared" si="20"/><v>0</v></c><c r="N69" s="173"><f t="shared" si="20"/><v>0</v></c><c r="O69" s="215"/><c r="P69" s="173"><f t="shared" si="20"/><v>0</v></c><c r="Q69" s="173"/><c r="R69" s="48"><f>SUM(J69:Q69)</f><v>0</v></c><c r="S69" s="48"><f>I69+R69</f><v>2018</v></c><c r="T69" s="60"><f>S69-AC59+AB59</f><v>0</v></c><c r="U69" s="46"/><c r="V69" s="46"/><c r="W69" s="47"/><c r="X69" s="46"/><c r="Y69" s="46"/><c r="Z69" s="46"/><c r="AA69" s="46"/><c r="AB69" s="46"/><c r="AC69" s="46"/><c r="AD69" s="46"/><c r="AE69" s="46"/></row><row r="70" spans="2:31" s="40" customFormat="1" ht="15.75"><c r="B70" s="172" t="str"><f>Translation!A125</f><v>Caldo</v></c><c r="C70" s="215"/><c r="D70" s="215"/><c r="E70" s="215"/><c r="F70" s="215"/><c r="G70" s="215"/><c r="H70" s="215"/><c r="I70" s="48"><f>SUM(C70:H70)</f><v>0</v></c><c r="J70" s="173"><f t="shared" ref="J70:P70" si="21">J60</f><v>0</v></c><c r="K70" s="173"><f t="shared" si="21"/><v>0</v></c><c r="L70" s="173"><f t="shared" si="21"/><v>0</v></c><c r="M70" s="173"><f t="shared" si="21"/><v>0</v></c><c r="N70" s="173"><f t="shared" si="21"/><v>0</v></c><c r="O70" s="215"/><c r="P70" s="173"><f t="shared" si="21"/><v>0</v></c><c r="Q70" s="173"/><c r="R70" s="48"><f>SUM(J70:Q70)</f><v>0</v></c><c r="S70" s="48"><f>I70+R70</f><v>0</v></c><c r="T70" s="60"><f>S70-AC60+AB60</f><v>0</v></c><c r="U70" s="46"/><c r="V70" s="46"/><c r="W70" s="47"/><c r="X70" s="46"/><c r="Y70" s="46"/><c r="Z70" s="46"/><c r="AA70" s="46"/><c r="AB70" s="46"/><c r="AC70" s="46"/><c r="AD70" s="46"/><c r="AE70" s="46"/></row><row r="71" spans="2:31" s="40" customFormat="1" ht="15.75"><c r="B71" s="172" t="str"><f>Translation!A126</f><v>Freddo</v></c><c r="C71" s="215"/><c r="D71" s="215"/><c r="E71" s="215"/><c r="F71" s="215"/><c r="G71" s="215"/><c r="H71" s="215"/><c r="I71" s="48"><f>SUM(C71:H71)</f><v>0</v></c><c r="J71" s="215"/><c r="K71" s="215"/><c r="L71" s="215"/><c r="M71" s="215"/><c r="N71" s="215"/><c r="O71" s="215"/><c r="P71" s="215"/><c r="Q71" s="215"/><c r="R71" s="48"><f>SUM(J71:Q71)</f><v>0</v></c><c r="S71" s="48"><f>I71+R71</f><v>0</v></c><c r="T71" s="60"><f>S71-AC61+AB61</f><v>0</v></c><c r="U71" s="46"/><c r="V71" s="46"/><c r="W71" s="47"/><c r="X71" s="46"/><c r="Y71" s="46"/><c r="Z71" s="46"/><c r="AA71" s="46"/><c r="AB71" s="46"/><c r="AC71" s="46"/><c r="AD71" s="46"/><c r="AE71" s="46"/></row><row r="72" spans="2:31" s="40" customFormat="1" ht="15.75"><c r="B72" s="59" t="str"><f>Translation!A119</f><v>TOTALE</v></c><c r="C72" s="42"><f t="shared" ref="C72:S72" si="22">SUM(C69:C71)</f><v>0</v></c><c r="D72" s="42"><f t="shared" si="22"/><v>2018</v></c><c r="E72" s="42"><f t="shared" si="22"/><v>0</v></c><c r="F72" s="42"><f t="shared" si="22"/><v>0</v></c><c r="G72" s="42"><f t="shared" si="22"/><v>0</v></c><c r="H72" s="42"><f t="shared" si="22"/><v>0</v></c><c r="I72" s="42"><f t="shared" si="22"/><v>2018</v></c><c r="J72" s="42"><f t="shared" si="22"/><v>0</v></c><c r="K72" s="42"><f t="shared" si="22"/><v>0</v></c><c r="L72" s="42"><f t="shared" si="22"/><v>0</v></c><c r="M72" s="42"><f t="shared" si="22"/><v>0</v></c><c r="N72" s="42"><f t="shared" si="22"/><v>0</v></c><c r="O72" s="42"><f t="shared" si="22"/><v>0</v></c><c r="P72" s="42"><f t="shared" si="22"/><v>0</v></c><c r="Q72" s="42"><f t="shared" si="22"/><v>0</v></c><c r="R72" s="42"><f t="shared" si="22"/><v>0</v></c><c r="S72" s="42"><f t="shared" si="22"/><v>2018</v></c><c r="T72" s="60"><f>S72-AC62+AB62</f><v>0</v></c><c r="U72" s="46"/><c r="V72" s="46"/><c r="W72" s="45"/><c r="X72" s="46"/><c r="Y72" s="46"/><c r="Z72" s="46"/><c r="AA72" s="46"/><c r="AB72" s="46"/><c r="AC72" s="46"/><c r="AD72" s="46"/><c r="AE72" s="46"/></row><row r="73" spans="2:31" s="40" customFormat="1" ht="15"><c r="B73" s="41"/></row><row r="74" spans="2:31" s="40" customFormat="1" ht="15"><c r="B74" s="41"/></row><row r="75" spans="2:31" s="40" customFormat="1" ht="15"><c r="B75" s="41"/></row><row r="76" spans="2:31" s="40" customFormat="1" ht="15"><c r="B76" s="41"/></row><row r="77" spans="2:31" s="74" customFormat="1" ht="31.5"><c r="B77" s="75" t="str"><f>Translation!A144</f><v>DOMANDA ENERGIA PRIMARIA</v></c><c r="C77" s="77"/><c r="D77" s="77"/><c r="E77" s="77"/><c r="F77" s="77"/><c r="G77" s="77"/><c r="H77" s="77"/><c r="I77" s="77"/><c r="J77" s="77"/><c r="K77" s="77"/><c r="L77" s="77"/><c r="M77" s="77"/><c r="N77" s="77"/><c r="O77" s="77"/><c r="P77" s="77"/><c r="Q77" s="77"/><c r="R77" s="77"/><c r="Y77" s="76" t="str"><f>Translation!$A$21</f><v>[MWh]</v></c></row><row r="78" spans="2:31" s="40" customFormat="1" ht="30" customHeight="1"><c r="B78" s="401" t="str"><f>Translation!A123</f><v>Produzione di energia</v></c><c r="C78" s="360" t="str"><f>Translation!A143</f><v>FONTE ENERGIA PRIMARIA</v></c><c r="D78" s="361"/><c r="E78" s="361"/><c r="F78" s="361"/><c r="G78" s="361"/><c r="H78" s="361"/><c r="I78" s="361"/><c r="J78" s="361"/><c r="K78" s="361"/><c r="L78" s="361"/><c r="M78" s="361"/><c r="N78" s="361"/><c r="O78" s="361"/><c r="P78" s="361"/><c r="Q78" s="361"/><c r="R78" s="361"/><c r="S78" s="361"/><c r="T78" s="361"/><c r="U78" s="361"/><c r="V78" s="361"/><c r="W78" s="361"/><c r="X78" s="361"/><c r="Y78" s="362"/></row><row r="79" spans="2:31" s="40" customFormat="1" ht="15" customHeight="1"><c r="B79" s="402"/><c r="C79" s="360" t="str"><f>Translation!A99</f><v>Combustibili fossili</v></c><c r="D79" s="361"/><c r="E79" s="361"/><c r="F79" s="361"/><c r="G79" s="361"/><c r="H79" s="361"/><c r="I79" s="362"/><c r="J79" s="360" t="str"><f>Translation!A108</f><v>Fonti di energia rinnovabile</v></c><c r="K79" s="361"/><c r="L79" s="361"/><c r="M79" s="361"/><c r="N79" s="361"/><c r="O79" s="361"/><c r="P79" s="361"/><c r="Q79" s="361"/><c r="R79" s="362"/><c r="S79" s="379" t="str"><f>Translation!A124</f><v>Elettricità</v></c><c r="T79" s="380"/><c r="U79" s="380"/><c r="V79" s="381"/><c r="W79" s="59" t="str"><f>Translation!A125</f><v>Caldo</v></c><c r="X79" s="59" t="str"><f>Translation!A126</f><v>Freddo</v></c><c r="Y79" s="358" t="str"><f>Translation!A119</f><v>TOTALE</v></c></row><row r="80" spans="2:31" s="40" customFormat="1" ht="46.5" customHeight="1"><c r="B80" s="403"/><c r="C80" s="95" t="str"><f>Translation!A100</f><v>Olio combustibile</v></c><c r="D80" s="95" t="str"><f>Translation!A101</f><v>Diesel</v></c><c r="E80" s="95" t="str"><f>Translation!A102</f><v>Benzina</v></c><c r="F80" s="95" t="str"><f>Translation!A103</f><v>GPL</v></c><c r="G80" s="95" t="str"><f>Translation!A104</f><v>Gas naturali</v></c><c r="H80" s="95" t="str"><f>Translation!A105</f><v>Carbone</v></c><c r="I80" s="95" t="str"><f>Translation!A117</f><v>Totale parziale</v></c><c r="J80" s="95" t="str"><f>Translation!A109</f><v>Idrogeno</v></c><c r="K80" s="95" t="str"><f>Translation!A110</f><v>Eolico</v></c><c r="L80" s="95" t="str"><f>Translation!A111</f><v>Solare</v></c><c r="M80" s="95" t="str"><f>Translation!A112</f><v>Geotermico</v></c><c r="N80" s="95" t="str"><f>Translation!A113</f><v>Oceanico</v></c><c r="O80" s="95" t="str"><f>Translation!A114</f><v>Biomassa</v></c><c r="P80" s="95" t="str"><f>Translation!A115</f><v>Rifiuti urbani</v></c><c r="Q80" s="95" t="str"><f>Translation!A116</f><v>Recupero di energia</v></c><c r="R80" s="95" t="str"><f>Translation!A117</f><v>Totale parziale</v></c><c r="S80" s="43" t="str"><f>Translation!A145</f><v>Elettricità importata (cavo)</v></c><c r="T80" s="43" t="str"><f>Translation!A146</f><v>Elettricità esportata (cavo)</v></c><c r="U80" s="43" t="str"><f>Translation!A137</f><v>Riesportazione e consumo esterno</v></c><c r="V80" s="93" t="str"><f>Translation!A117</f><v>Totale parziale</v></c><c r="W80" s="93" t="str"><f>Translation!A137</f><v>Riesportazione e consumo esterno</v></c><c r="X80" s="93" t="str"><f>Translation!A137</f><v>Riesportazione e consumo esterno</v></c><c r="Y80" s="359"/></row><row r="81" spans="1:32" s="40" customFormat="1" ht="15.75"><c r="B81" s="96" t="str"><f>Translation!A119</f><v>TOTALE</v></c><c r="C81" s="174"><f t="shared" ref="C81:H81" si="23">G48+C72</f><v>0</v></c><c r="D81" s="174"><f t="shared" si="23"/><v>6012</v></c><c r="E81" s="174"><f t="shared" si="23"/><v>3017</v></c><c r="F81" s="174"><f t="shared" si="23"/><v>901</v></c><c r="G81" s="174"><f t="shared" si="23"/><v>0</v></c><c r="H81" s="174"><f t="shared" si="23"/><v>0</v></c><c r="I81" s="42"><f>SUM(C81:H81)</f><v>9930</v></c><c r="J81" s="174"><f t="shared" ref="J81:O81" si="24">N48+J72</f><v>0</v></c><c r="K81" s="174"><f t="shared" si="24"/><v>0</v></c><c r="L81" s="174"><f t="shared" si="24"/><v>0</v></c><c r="M81" s="174"><f t="shared" si="24"/><v>0</v></c><c r="N81" s="174"><f t="shared" si="24"/><v>0</v></c><c r="O81" s="174"><f t="shared" si="24"/><v>0</v></c><c r="P81" s="174"><f>P72</f><v>0</v></c><c r="Q81" s="174"><f>Q72</f><v>0</v></c><c r="R81" s="42"><f>SUM(J81:Q81)</f><v>0</v></c><c r="S81" s="174"><v>957</v></c><c r="T81" s="174"><f>Z62</f><v>0</v></c><c r="U81" s="174"><f>$C$49+$C$50+$C$51</f><v>0</v></c><c r="V81" s="42"><f>S81-T81-U81</f><v>957</v></c><c r="W81" s="174"><f>$D$49+$D$50+$D$51</f><v>0</v></c><c r="X81" s="174"><f>$E$49+$E$50+$E$51</f><v>0</v></c><c r="Y81" s="42"><f>I81+R81+V81-W81-X81</f><v>10887</v></c></row><row r="82" spans="1:32" s="44" customFormat="1" ht="15"><c r="B82" s="63"/></row><row r="83" spans="1:32" s="44" customFormat="1" ht="15"><c r="B83" s="63"/></row><row r="84" spans="1:32" s="74" customFormat="1" ht="31.5"><c r="B84" s="75" t="str"><f>Translation!A129</f><v>EFFICIENZA CONVERSIONE ENERGETICA</v></c><c r="C84" s="79"/><c r="D84" s="79"/><c r="E84" s="79"/><c r="F84" s="79"/><c r="G84" s="79"/><c r="H84" s="79"/><c r="I84" s="79"/><c r="J84" s="79"/><c r="K84" s="79"/><c r="L84" s="79"/><c r="M84" s="79"/><c r="N84" s="79"/><c r="O84" s="79"/><c r="P84" s="79"/><c r="Q84" s="79"/><c r="R84" s="79"/><c r="S84" s="76" t="str"><f>Translation!$A$22</f><v>[%]</v></c><c r="T84" s="81"/><c r="V84" s="80"/><c r="W84" s="80"/><c r="X84" s="81"/><c r="Y84" s="80"/><c r="Z84" s="80"/><c r="AA84" s="80"/><c r="AB84" s="80"/><c r="AC84" s="80"/><c r="AD84" s="80"/><c r="AE84" s="80"/><c r="AF84" s="80"/></row><row r="85" spans="1:32" s="40" customFormat="1" ht="30" customHeight="1"><c r="B85" s="358" t="str"><f>Translation!A121</f><v>SETTORE DI PRODUZIONE</v></c><c r="C85" s="386" t="str"><f>Translation!A143</f><v>FONTE ENERGIA PRIMARIA</v></c><c r="D85" s="387"/><c r="E85" s="387"/><c r="F85" s="387"/><c r="G85" s="387"/><c r="H85" s="387"/><c r="I85" s="387"/><c r="J85" s="387"/><c r="K85" s="387"/><c r="L85" s="387"/><c r="M85" s="387"/><c r="N85" s="387"/><c r="O85" s="387"/><c r="P85" s="387"/><c r="Q85" s="387"/><c r="R85" s="387"/><c r="S85" s="388"/><c r="T85" s="57"/><c r="V85" s="46"/><c r="W85" s="46"/><c r="X85" s="57"/><c r="Y85" s="46"/><c r="Z85" s="46"/><c r="AA85" s="46"/><c r="AB85" s="46"/><c r="AC85" s="46"/><c r="AD85" s="46"/><c r="AE85" s="46"/><c r="AF85" s="46"/></row><row r="86" spans="1:32" s="40" customFormat="1" ht="15" customHeight="1"><c r="B86" s="359"/><c r="C86" s="386" t="str"><f>Translation!A99</f><v>Combustibili fossili</v></c><c r="D86" s="387"/><c r="E86" s="387"/><c r="F86" s="387"/><c r="G86" s="387"/><c r="H86" s="387"/><c r="I86" s="388"/><c r="J86" s="386" t="str"><f>Translation!A108</f><v>Fonti di energia rinnovabile</v></c><c r="K86" s="387"/><c r="L86" s="387"/><c r="M86" s="387"/><c r="N86" s="387"/><c r="O86" s="387"/><c r="P86" s="387"/><c r="Q86" s="387"/><c r="R86" s="388"/><c r="S86" s="385" t="str"><f>Translation!A119</f><v>TOTALE</v></c><c r="T86" s="57"/><c r="V86" s="46"/><c r="W86" s="46"/><c r="X86" s="57"/><c r="Y86" s="46"/><c r="Z86" s="46"/><c r="AA86" s="46"/><c r="AB86" s="46"/><c r="AC86" s="46"/><c r="AD86" s="46"/><c r="AE86" s="46"/><c r="AF86" s="46"/></row><row r="87" spans="1:32" s="40" customFormat="1" ht="69.75" customHeight="1"><c r="B87" s="58" t="str"><f>Translation!A123</f><v>Produzione di energia</v></c><c r="C87" s="98" t="str"><f>Translation!A100</f><v>Olio combustibile</v></c><c r="D87" s="98" t="str"><f>Translation!A101</f><v>Diesel</v></c><c r="E87" s="98" t="str"><f>Translation!A102</f><v>Benzina</v></c><c r="F87" s="98" t="str"><f>Translation!A103</f><v>GPL</v></c><c r="G87" s="98" t="str"><f>Translation!A104</f><v>Gas naturali</v></c><c r="H87" s="98" t="str"><f>Translation!A105</f><v>Carbone</v></c><c r="I87" s="98" t="str"><f>Translation!A117</f><v>Totale parziale</v></c><c r="J87" s="98" t="str"><f>Translation!A109</f><v>Idrogeno</v></c><c r="K87" s="98" t="str"><f>Translation!A110</f><v>Eolico</v></c><c r="L87" s="98" t="str"><f>Translation!A111</f><v>Solare</v></c><c r="M87" s="98" t="str"><f>Translation!A112</f><v>Geotermico</v></c><c r="N87" s="98" t="str"><f>Translation!A113</f><v>Oceanico</v></c><c r="O87" s="98" t="str"><f>Translation!A114</f><v>Biomassa</v></c><c r="P87" s="98" t="str"><f>Translation!A115</f><v>Rifiuti urbani</v></c><c r="Q87" s="98" t="str"><f>Translation!A116</f><v>Recupero di energia</v></c><c r="R87" s="98" t="str"><f>Translation!A117</f><v>Totale parziale</v></c><c r="S87" s="385"/><c r="T87" s="57"/><c r="V87" s="46"/><c r="W87" s="46"/><c r="X87" s="57"/><c r="Y87" s="46"/><c r="Z87" s="46"/><c r="AA87" s="46"/><c r="AB87" s="46"/><c r="AC87" s="46"/><c r="AD87" s="46"/><c r="AE87" s="46"/><c r="AF87" s="46"/></row><row r="88" spans="1:32" s="40" customFormat="1" ht="15.75"><c r="B88" s="172" t="str"><f>Translation!A124</f><v>Elettricità</v></c><c r="C88" s="176" t="str"><f t="shared" ref="C88:P88" si="25">IF(C69&gt;0,C59/C69,"-")</f><v>-</v></c><c r="D88" s="176"><f t="shared" si="25"/><v>1</v></c><c r="E88" s="176" t="str"><f t="shared" si="25"/><v>-</v></c><c r="F88" s="176" t="str"><f t="shared" si="25"/><v>-</v></c><c r="G88" s="176" t="str"><f t="shared" si="25"/><v>-</v></c><c r="H88" s="176" t="str"><f t="shared" si="25"/><v>-</v></c><c r="I88" s="56"><f t="shared" si="25"/><v>1</v></c><c r="J88" s="176" t="str"><f t="shared" si="25"/><v>-</v></c><c r="K88" s="176" t="str"><f t="shared" si="25"/><v>-</v></c><c r="L88" s="176" t="str"><f t="shared" si="25"/><v>-</v></c><c r="M88" s="176" t="str"><f t="shared" si="25"/><v>-</v></c><c r="N88" s="176" t="str"><f t="shared" si="25"/><v>-</v></c><c r="O88" s="176" t="str"><f t="shared" si="25"/><v>-</v></c><c r="P88" s="176" t="str"><f t="shared" si="25"/><v>-</v></c><c r="Q88" s="176" t="s"><v>521</v></c><c r="R88" s="56" t="str"><f t="shared" ref="R88:S90" si="26">IF(R69&gt;0,R59/R69,"-")</f><v>-</v></c><c r="S88" s="56"><f t="shared" si="26"/><v>1</v></c><c r="T88" s="47"/><c r="V88" s="46"/><c r="W88" s="46"/><c r="X88" s="47"/><c r="Y88" s="46"/><c r="Z88" s="46"/><c r="AA88" s="46"/><c r="AB88" s="46"/><c r="AC88" s="46"/><c r="AD88" s="46"/><c r="AE88" s="46"/><c r="AF88" s="46"/></row><row r="89" spans="1:32" s="40" customFormat="1" ht="15.75"><c r="B89" s="172" t="str"><f>Translation!A125</f><v>Caldo</v></c><c r="C89" s="176" t="str"><f t="shared" ref="C89:P89" si="27">IF(C70&gt;0,C60/C70,"-")</f><v>-</v></c><c r="D89" s="176" t="str"><f t="shared" si="27"/><v>-</v></c><c r="E89" s="176" t="str"><f t="shared" si="27"/><v>-</v></c><c r="F89" s="176" t="str"><f t="shared" si="27"/><v>-</v></c><c r="G89" s="176" t="str"><f t="shared" si="27"/><v>-</v></c><c r="H89" s="176" t="str"><f t="shared" si="27"/><v>-</v></c><c r="I89" s="56" t="str"><f t="shared" si="27"/><v>-</v></c><c r="J89" s="176" t="str"><f t="shared" si="27"/><v>-</v></c><c r="K89" s="176" t="str"><f t="shared" si="27"/><v>-</v></c><c r="L89" s="176" t="str"><f t="shared" si="27"/><v>-</v></c><c r="M89" s="176" t="str"><f t="shared" si="27"/><v>-</v></c><c r="N89" s="176" t="str"><f t="shared" si="27"/><v>-</v></c><c r="O89" s="176" t="str"><f t="shared" si="27"/><v>-</v></c><c r="P89" s="176" t="str"><f t="shared" si="27"/><v>-</v></c><c r="Q89" s="176" t="s"><v>521</v></c><c r="R89" s="56" t="str"><f t="shared" si="26"/><v>-</v></c><c r="S89" s="56" t="str"><f t="shared" si="26"/><v>-</v></c><c r="T89" s="47"/><c r="V89" s="46"/><c r="W89" s="46"/><c r="X89" s="47"/><c r="Y89" s="46"/><c r="Z89" s="46"/><c r="AA89" s="46"/><c r="AB89" s="46"/><c r="AC89" s="46"/><c r="AD89" s="46"/><c r="AE89" s="46"/><c r="AF89" s="46"/></row><row r="90" spans="1:32" s="40" customFormat="1" ht="15.75"><c r="B90" s="172" t="str"><f>Translation!A126</f><v>Freddo</v></c><c r="C90" s="176" t="str"><f t="shared" ref="C90:P90" si="28">IF(C71&gt;0,C61/C71,"-")</f><v>-</v></c><c r="D90" s="176" t="str"><f t="shared" si="28"/><v>-</v></c><c r="E90" s="176" t="str"><f t="shared" si="28"/><v>-</v></c><c r="F90" s="176" t="str"><f t="shared" si="28"/><v>-</v></c><c r="G90" s="176" t="str"><f t="shared" si="28"/><v>-</v></c><c r="H90" s="176" t="str"><f t="shared" si="28"/><v>-</v></c><c r="I90" s="56" t="str"><f t="shared" si="28"/><v>-</v></c><c r="J90" s="176" t="str"><f t="shared" si="28"/><v>-</v></c><c r="K90" s="176" t="str"><f t="shared" si="28"/><v>-</v></c><c r="L90" s="176" t="str"><f t="shared" si="28"/><v>-</v></c><c r="M90" s="176" t="str"><f t="shared" si="28"/><v>-</v></c><c r="N90" s="176" t="str"><f t="shared" si="28"/><v>-</v></c><c r="O90" s="176" t="str"><f t="shared" si="28"/><v>-</v></c><c r="P90" s="176" t="str"><f t="shared" si="28"/><v>-</v></c><c r="Q90" s="176" t="s"><v>521</v></c><c r="R90" s="56" t="str"><f t="shared" si="26"/><v>-</v></c><c r="S90" s="56" t="str"><f t="shared" si="26"/><v>-</v></c><c r="T90" s="47"/><c r="V90" s="46"/><c r="W90" s="46"/><c r="X90" s="47"/><c r="Y90" s="46"/><c r="Z90" s="46"/><c r="AA90" s="46"/><c r="AB90" s="46"/><c r="AC90" s="46"/><c r="AD90" s="46"/><c r="AE90" s="46"/><c r="AF90" s="46"/></row><row r="91" spans="1:32" s="40" customFormat="1" ht="40.5" customHeight="1"><c r="B91" s="41"/></row><row r="92" spans="1:32" s="115" customFormat="1" ht="36"><c r="A92" s="113" t="s"><v>10</v></c><c r="B92" s="114" t="str"><f>Translation!A153</f><v>Riduzione delle emissioni di CO2 per anno di riferimento</v></c><c r="C92" s="113"/><c r="D92" s="114"/><c r="E92" s="113"/><c r="F92" s="114"/><c r="G92" s="113"/><c r="H92" s="114"/><c r="I92" s="113"/><c r="J92" s="114"/><c r="K92" s="131"/><c r="L92" s="131"/><c r="M92" s="131"/><c r="N92" s="131"/></row><row r="93" spans="1:32" s="74" customFormat="1" ht="31.5"><c r="B93" s="75" t="str"><f>Translation!A149</f><v>EMISSIONI DI CO2 DA USO FINALE</v></c><c r="C93" s="82"/><c r="D93" s="82"/><c r="E93" s="82"/><c r="F93" s="82"/><c r="G93" s="82"/><c r="H93" s="82"/><c r="I93" s="82"/><c r="J93" s="82"/><c r="K93" s="82"/><c r="L93" s="82"/><c r="M93" s="82"/><c r="N93" s="82"/><c r="O93" s="82"/><c r="P93" s="82"/><c r="Q93" s="82"/><c r="R93" s="82"/><c r="S93" s="82"/><c r="T93" s="82"/><c r="U93" s="83" t="str"><f>Translation!$A$17</f><v>[t CO2]</v></c></row><row r="94" spans="1:32" s="40" customFormat="1" ht="33" customHeight="1"><c r="B94" s="389" t="str"><f>Translation!A56</f><v>SETTORE DELLA DOMANDA</v></c><c r="C94" s="363" t="str"><f>Translation!A94</f><v>ENERGIA PER USO FINALE</v></c><c r="D94" s="364"/><c r="E94" s="364"/><c r="F94" s="364"/><c r="G94" s="364"/><c r="H94" s="364"/><c r="I94" s="364"/><c r="J94" s="364"/><c r="K94" s="364"/><c r="L94" s="364"/><c r="M94" s="364"/><c r="N94" s="364"/><c r="O94" s="364"/><c r="P94" s="364"/><c r="Q94" s="364"/><c r="R94" s="364"/><c r="S94" s="364"/><c r="T94" s="364"/><c r="U94" s="365"/></row><row r="95" spans="1:32" s="40" customFormat="1" ht="18" customHeight="1"><c r="B95" s="390"/><c r="C95" s="363" t="str"><f>Translation!A95</f><v>Servizi energetici centralizzati</v></c><c r="D95" s="364"/><c r="E95" s="364"/><c r="F95" s="365"/><c r="G95" s="363" t="str"><f>Translation!A99</f><v>Combustibili fossili</v></c><c r="H95" s="364"/><c r="I95" s="364"/><c r="J95" s="364"/><c r="K95" s="364"/><c r="L95" s="364"/><c r="M95" s="365"/><c r="N95" s="363" t="str"><f>Translation!A106</f><v>Fonti di energia rinnovabile (ad esclusione dell'elettricità e del calore venduti a reti pubbliche)</v></c><c r="O95" s="364"/><c r="P95" s="364"/><c r="Q95" s="364"/><c r="R95" s="364"/><c r="S95" s="364"/><c r="T95" s="365"/><c r="U95" s="372" t="str"><f>Translation!A119</f><v>TOTALE</v></c></row><row r="96" spans="1:32" s="40" customFormat="1" ht="67.5" customHeight="1"><c r="B96" s="50" t="str"><f>Translation!A58</f><v>Descrizione del settore</v></c><c r="C96" s="94" t="str"><f>Translation!A96</f><v>Elettricità da rete pubblica</v></c><c r="D96" s="94" t="str"><f>Translation!A97</f><v>Calore da teleriscaldamento</v></c><c r="E96" s="94" t="str"><f>Translation!A98</f><v>Freddo da telereffreddamento</v></c><c r="F96" s="94" t="str"><f>Translation!A117</f><v>Totale parziale</v></c><c r="G96" s="94" t="str"><f>Translation!A100</f><v>Olio combustibile</v></c><c r="H96" s="94" t="str"><f>Translation!A101</f><v>Diesel</v></c><c r="I96" s="94" t="str"><f>Translation!A102</f><v>Benzina</v></c><c r="J96" s="94" t="str"><f>Translation!A103</f><v>GPL</v></c><c r="K96" s="94" t="str"><f>Translation!A104</f><v>Gas naturali</v></c><c r="L96" s="94" t="str"><f>Translation!A105</f><v>Carbone</v></c><c r="M96" s="94" t="str"><f>Translation!A117</f><v>Totale parziale</v></c><c r="N96" s="94" t="str"><f>Translation!A109</f><v>Idrogeno</v></c><c r="O96" s="94" t="str"><f>Translation!A110</f><v>Eolico</v></c><c r="P96" s="94" t="str"><f>Translation!A111</f><v>Solare</v></c><c r="Q96" s="94" t="str"><f>Translation!A112</f><v>Geotermico</v></c><c r="R96" s="94" t="str"><f>Translation!A113</f><v>Oceanico</v></c><c r="S96" s="94" t="str"><f>Translation!A114</f><v>Biomassa</v></c><c r="T96" s="94" t="str"><f>Translation!A117</f><v>Totale parziale</v></c><c r="U96" s="374"/></row><row r="97" spans="1:21" s="17" customFormat="1" ht="15.75"><c r="A97" s="18"/><c r="B97" s="55" t="str"><f>Translation!A60</f><v>RESIDENZIALE</v></c><c r="C97" s="53"><f>SUM(C98:C106)</f><v>365.21001747899157</v></c><c r="D97" s="53"><f>SUM(D98:D106)</f><v>0</v></c><c r="E97" s="53"><f>SUM(E98:E106)</f><v>0</v></c><c r="F97" s="53"><f t="shared" ref="F97:F128" si="29">SUM(C97:E97)</f><v>365.21001747899157</v></c><c r="G97" s="53"><f t="shared" ref="G97:L97" si="30">SUM(G98:G106)</f><v>0</v></c><c r="H97" s="53"><f t="shared" si="30"/><v>63.813000000000002</v></c><c r="I97" s="53"><f t="shared" si="30"/><v>0</v></c><c r="J97" s="53"><f t="shared" si="30"/><v>96.240000000000009</v></c><c r="K97" s="53"><f t="shared" si="30"/><v>0</v></c><c r="L97" s="53"><f t="shared" si="30"/><v>0</v></c><c r="M97" s="53"><f t="shared" ref="M97:M128" si="31">SUM(G97:L97)</f><v>160.053</v></c><c r="N97" s="53"><f t="shared" ref="N97:S97" si="32">SUM(N98:N106)</f><v>0</v></c><c r="O97" s="53"><f t="shared" si="32"/><v>0</v></c><c r="P97" s="53"><f t="shared" si="32"/><v>0</v></c><c r="Q97" s="53"><f t="shared" si="32"/><v>0</v></c><c r="R97" s="53"><f t="shared" si="32"/><v>0</v></c><c r="S97" s="53"><f t="shared" si="32"/><v>0</v></c><c r="T97" s="53"><f t="shared" ref="T97:T128" si="33">SUM(N97:S97)</f><v>0</v></c><c r="U97" s="53"><f t="shared" ref="U97:U127" si="34">F97+M97+T97</f><v>525.26301747899151</v></c></row><row r="98" spans="1:21" s="17" customFormat="1" ht="15.75"><c r="A98" s="18"/><c r="B98" s="170" t="str"><f>Translation!A61</f><v>Acqua calda</v></c><c r="C98" s="173"><f t="shared" ref="C98:C106" si="35">IF(AND(C$48&gt;0,($S$135+$V$145)&gt;0), ($S$135+$V$145)/C$48,0)*C18</f><v>54.768144537815125</v></c><c r="D98" s="173"><f t="shared" ref="D98:D106" si="36">IF(AND(D$48&gt;0,$S$136&gt;0), ($S$136)/D$48,0)*D18</f><v>0</v></c><c r="E98" s="173"><f t="shared" ref="E98:E106" si="37">IF(AND(E$48&gt;0,$S$137&gt;0), ($S$137)/E$48,0)*E18</f><v>0</v></c><c r="F98" s="53"><f t="shared" si="29"/><v>54.768144537815125</v></c><c r="G98" s="173"><f>'CO2 factors'!C$7*G18</f><v>0</v></c><c r="H98" s="173"><f>'CO2 factors'!D$7*H18</f><v>0</v></c><c r="I98" s="173"><f>'CO2 factors'!E$7*I18</f><v>0</v></c><c r="J98" s="173"><f>'CO2 factors'!F$7*J18</f><v>13.44</v></c><c r="K98" s="173"><f>'CO2 factors'!G$7*K18</f><v>0</v></c><c r="L98" s="173"><f>'CO2 factors'!H$7*L18</f><v>0</v></c><c r="M98" s="53"><f t="shared" si="31"/><v>13.44</v></c><c r="N98" s="173"><f>'CO2 factors'!J$7*N18</f><v>0</v></c><c r="O98" s="173"><f>'CO2 factors'!K$7*O18</f><v>0</v></c><c r="P98" s="173"><f>'CO2 factors'!L$7*P18</f><v>0</v></c><c r="Q98" s="173"><f>'CO2 factors'!M$7*Q18</f><v>0</v></c><c r="R98" s="173"><f>'CO2 factors'!N$7*R18</f><v>0</v></c><c r="S98" s="173"><f>'CO2 factors'!O$7*S18</f><v>0</v></c><c r="T98" s="53"><f t="shared" si="33"/><v>0</v></c><c r="U98" s="53"><f t="shared" si="34"/><v>68.20814453781513</v></c></row><row r="99" spans="1:21" s="17" customFormat="1" ht="15.75"><c r="A99" s="18"/><c r="B99" s="170" t="str"><f>Translation!A62</f><v>Riscaldamento e raffreddamento</v></c><c r="C99" s="173"><f t="shared" si="35"/><v>72.935138823529414</v></c><c r="D99" s="173"><f t="shared" si="36"/><v>0</v></c><c r="E99" s="173"><f t="shared" si="37"/><v>0</v></c><c r="F99" s="53"><f t="shared" si="29"/><v>72.935138823529414</v></c><c r="G99" s="173"><f>'CO2 factors'!C$7*G19</f><v>0</v></c><c r="H99" s="173"><f>'CO2 factors'!D$7*H19</f><v>63.813000000000002</v></c><c r="I99" s="173"><f>'CO2 factors'!E$7*I19</f><v>0</v></c><c r="J99" s="173"><f>'CO2 factors'!F$7*J19</f><v>51.6</v></c><c r="K99" s="173"><f>'CO2 factors'!G$7*K19</f><v>0</v></c><c r="L99" s="173"><f>'CO2 factors'!H$7*L19</f><v>0</v></c><c r="M99" s="53"><f t="shared" si="31"/><v>115.41300000000001</v></c><c r="N99" s="173"><f>'CO2 factors'!J$7*N19</f><v>0</v></c><c r="O99" s="173"><f>'CO2 factors'!K$7*O19</f><v>0</v></c><c r="P99" s="173"><f>'CO2 factors'!L$7*P19</f><v>0</v></c><c r="Q99" s="173"><f>'CO2 factors'!M$7*Q19</f><v>0</v></c><c r="R99" s="173"><f>'CO2 factors'!N$7*R19</f><v>0</v></c><c r="S99" s="173"><f>'CO2 factors'!O$7*S19</f><v>0</v></c><c r="T99" s="53"><f t="shared" si="33"/><v>0</v></c><c r="U99" s="53"><f t="shared" si="34"/><v>188.34813882352944</v></c></row><row r="100" spans="1:21" s="17" customFormat="1" ht="15.75"><c r="A100" s="18"/><c r="B100" s="170" t="str"><f>Translation!A63</f><v>Illuminazione</v></c><c r="C100" s="173"><f t="shared" si="35"/><v>200.90558386554622</v></c><c r="D100" s="173"><f t="shared" si="36"/><v>0</v></c><c r="E100" s="173"><f t="shared" si="37"/><v>0</v></c><c r="F100" s="53"><f t="shared" si="29"/><v>200.90558386554622</v></c><c r="G100" s="173"><f>'CO2 factors'!C$7*G20</f><v>0</v></c><c r="H100" s="173"><f>'CO2 factors'!D$7*H20</f><v>0</v></c><c r="I100" s="173"><f>'CO2 factors'!E$7*I20</f><v>0</v></c><c r="J100" s="173"><f>'CO2 factors'!F$7*J20</f><v>0</v></c><c r="K100" s="173"><f>'CO2 factors'!G$7*K20</f><v>0</v></c><c r="L100" s="173"><f>'CO2 factors'!H$7*L20</f><v>0</v></c><c r="M100" s="53"><f t="shared" si="31"/><v>0</v></c><c r="N100" s="173"><f>'CO2 factors'!J$7*N20</f><v>0</v></c><c r="O100" s="173"><f>'CO2 factors'!K$7*O20</f><v>0</v></c><c r="P100" s="173"><f>'CO2 factors'!L$7*P20</f><v>0</v></c><c r="Q100" s="173"><f>'CO2 factors'!M$7*Q20</f><v>0</v></c><c r="R100" s="173"><f>'CO2 factors'!N$7*R20</f><v>0</v></c><c r="S100" s="173"><f>'CO2 factors'!O$7*S20</f><v>0</v></c><c r="T100" s="53"><f t="shared" si="33"/><v>0</v></c><c r="U100" s="53"><f t="shared" si="34"/><v>200.90558386554622</v></c></row><row r="101" spans="1:21" s="17" customFormat="1" ht="15.75"><c r="A101" s="18"/><c r="B101" s="170" t="str"><f>Translation!A64</f><v>Cucina</v></c><c r="C101" s="173"><f t="shared" si="35"/><v>0</v></c><c r="D101" s="173"><f t="shared" si="36"/><v>0</v></c><c r="E101" s="173"><f t="shared" si="37"/><v>0</v></c><c r="F101" s="53"><f t="shared" si="29"/><v>0</v></c><c r="G101" s="173"><f>'CO2 factors'!C$7*G21</f><v>0</v></c><c r="H101" s="173"><f>'CO2 factors'!D$7*H21</f><v>0</v></c><c r="I101" s="173"><f>'CO2 factors'!E$7*I21</f><v>0</v></c><c r="J101" s="173"><f>'CO2 factors'!F$7*J21</f><v>31.2</v></c><c r="K101" s="173"><f>'CO2 factors'!G$7*K21</f><v>0</v></c><c r="L101" s="173"><f>'CO2 factors'!H$7*L21</f><v>0</v></c><c r="M101" s="53"><f t="shared" si="31"/><v>31.2</v></c><c r="N101" s="173"><f>'CO2 factors'!J$7*N21</f><v>0</v></c><c r="O101" s="173"><f>'CO2 factors'!K$7*O21</f><v>0</v></c><c r="P101" s="173"><f>'CO2 factors'!L$7*P21</f><v>0</v></c><c r="Q101" s="173"><f>'CO2 factors'!M$7*Q21</f><v>0</v></c><c r="R101" s="173"><f>'CO2 factors'!N$7*R21</f><v>0</v></c><c r="S101" s="173"><f>'CO2 factors'!O$7*S21</f><v>0</v></c><c r="T101" s="53"><f t="shared" si="33"/><v>0</v></c><c r="U101" s="53"><f t="shared" si="34"/><v>31.2</v></c></row><row r="102" spans="1:21" s="17" customFormat="1" ht="15.75"><c r="A102" s="18"/><c r="B102" s="170" t="str"><f>Translation!A65</f><v>Frigoriferi e congelatori</v></c><c r="C102" s="173"><f t="shared" si="35"/><v>11.220790588235294</v></c><c r="D102" s="173"><f t="shared" si="36"/><v>0</v></c><c r="E102" s="173"><f t="shared" si="37"/><v>0</v></c><c r="F102" s="53"><f t="shared" si="29"/><v>11.220790588235294</v></c><c r="G102" s="173"><f>'CO2 factors'!C$7*G22</f><v>0</v></c><c r="H102" s="173"><f>'CO2 factors'!D$7*H22</f><v>0</v></c><c r="I102" s="173"><f>'CO2 factors'!E$7*I22</f><v>0</v></c><c r="J102" s="173"><f>'CO2 factors'!F$7*J22</f><v>0</v></c><c r="K102" s="173"><f>'CO2 factors'!G$7*K22</f><v>0</v></c><c r="L102" s="173"><f>'CO2 factors'!H$7*L22</f><v>0</v></c><c r="M102" s="53"><f t="shared" si="31"/><v>0</v></c><c r="N102" s="173"><f>'CO2 factors'!J$7*N22</f><v>0</v></c><c r="O102" s="173"><f>'CO2 factors'!K$7*O22</f><v>0</v></c><c r="P102" s="173"><f>'CO2 factors'!L$7*P22</f><v>0</v></c><c r="Q102" s="173"><f>'CO2 factors'!M$7*Q22</f><v>0</v></c><c r="R102" s="173"><f>'CO2 factors'!N$7*R22</f><v>0</v></c><c r="S102" s="173"><f>'CO2 factors'!O$7*S22</f><v>0</v></c><c r="T102" s="53"><f t="shared" si="33"/><v>0</v></c><c r="U102" s="53"><f t="shared" si="34"/><v>11.220790588235294</v></c></row><row r="103" spans="1:21" s="17" customFormat="1" ht="15.75"><c r="A103" s="18"/><c r="B103" s="170" t="str"><f>Translation!A66</f><v>Lavatrici e asciugatrici</v></c><c r="C103" s="173"><f t="shared" si="35"/><v>0</v></c><c r="D103" s="173"><f t="shared" si="36"/><v>0</v></c><c r="E103" s="173"><f t="shared" si="37"/><v>0</v></c><c r="F103" s="53"><f t="shared" si="29"/><v>0</v></c><c r="G103" s="173"><f>'CO2 factors'!C$7*G23</f><v>0</v></c><c r="H103" s="173"><f>'CO2 factors'!D$7*H23</f><v>0</v></c><c r="I103" s="173"><f>'CO2 factors'!E$7*I23</f><v>0</v></c><c r="J103" s="173"><f>'CO2 factors'!F$7*J23</f><v>0</v></c><c r="K103" s="173"><f>'CO2 factors'!G$7*K23</f><v>0</v></c><c r="L103" s="173"><f>'CO2 factors'!H$7*L23</f><v>0</v></c><c r="M103" s="53"><f t="shared" si="31"/><v>0</v></c><c r="N103" s="173"><f>'CO2 factors'!J$7*N23</f><v>0</v></c><c r="O103" s="173"><f>'CO2 factors'!K$7*O23</f><v>0</v></c><c r="P103" s="173"><f>'CO2 factors'!L$7*P23</f><v>0</v></c><c r="Q103" s="173"><f>'CO2 factors'!M$7*Q23</f><v>0</v></c><c r="R103" s="173"><f>'CO2 factors'!N$7*R23</f><v>0</v></c><c r="S103" s="173"><f>'CO2 factors'!O$7*S23</f><v>0</v></c><c r="T103" s="53"><f t="shared" si="33"/><v>0</v></c><c r="U103" s="53"><f t="shared" si="34"/><v>0</v></c></row><row r="104" spans="1:21" s="17" customFormat="1" ht="15.75"><c r="A104" s="18"/><c r="B104" s="170" t="str"><f>Translation!A67</f><v>Lavastoviglie</v></c><c r="C104" s="173"><f t="shared" si="35"/><v>0</v></c><c r="D104" s="173"><f t="shared" si="36"/><v>0</v></c><c r="E104" s="173"><f t="shared" si="37"/><v>0</v></c><c r="F104" s="53"><f t="shared" si="29"/><v>0</v></c><c r="G104" s="173"><f>'CO2 factors'!C$7*G24</f><v>0</v></c><c r="H104" s="173"><f>'CO2 factors'!D$7*H24</f><v>0</v></c><c r="I104" s="173"><f>'CO2 factors'!E$7*I24</f><v>0</v></c><c r="J104" s="173"><f>'CO2 factors'!F$7*J24</f><v>0</v></c><c r="K104" s="173"><f>'CO2 factors'!G$7*K24</f><v>0</v></c><c r="L104" s="173"><f>'CO2 factors'!H$7*L24</f><v>0</v></c><c r="M104" s="53"><f t="shared" si="31"/><v>0</v></c><c r="N104" s="173"><f>'CO2 factors'!J$7*N24</f><v>0</v></c><c r="O104" s="173"><f>'CO2 factors'!K$7*O24</f><v>0</v></c><c r="P104" s="173"><f>'CO2 factors'!L$7*P24</f><v>0</v></c><c r="Q104" s="173"><f>'CO2 factors'!M$7*Q24</f><v>0</v></c><c r="R104" s="173"><f>'CO2 factors'!N$7*R24</f><v>0</v></c><c r="S104" s="173"><f>'CO2 factors'!O$7*S24</f><v>0</v></c><c r="T104" s="53"><f t="shared" si="33"/><v>0</v></c><c r="U104" s="53"><f t="shared" si="34"/><v>0</v></c></row><row r="105" spans="1:21" s="17" customFormat="1" ht="15.75"><c r="A105" s="18"/><c r="B105" s="170" t="str"><f>Translation!A68</f><v>Televisori</v></c><c r="C105" s="173"><f t="shared" si="35"/><v>7.213365378151261</v></c><c r="D105" s="173"><f t="shared" si="36"/><v>0</v></c><c r="E105" s="173"><f t="shared" si="37"/><v>0</v></c><c r="F105" s="53"><f t="shared" si="29"/><v>7.213365378151261</v></c><c r="G105" s="173"><f>'CO2 factors'!C$7*G25</f><v>0</v></c><c r="H105" s="173"><f>'CO2 factors'!D$7*H25</f><v>0</v></c><c r="I105" s="173"><f>'CO2 factors'!E$7*I25</f><v>0</v></c><c r="J105" s="173"><f>'CO2 factors'!F$7*J25</f><v>0</v></c><c r="K105" s="173"><f>'CO2 factors'!G$7*K25</f><v>0</v></c><c r="L105" s="173"><f>'CO2 factors'!H$7*L25</f><v>0</v></c><c r="M105" s="53"><f t="shared" si="31"/><v>0</v></c><c r="N105" s="173"><f>'CO2 factors'!J$7*N25</f><v>0</v></c><c r="O105" s="173"><f>'CO2 factors'!K$7*O25</f><v>0</v></c><c r="P105" s="173"><f>'CO2 factors'!L$7*P25</f><v>0</v></c><c r="Q105" s="173"><f>'CO2 factors'!M$7*Q25</f><v>0</v></c><c r="R105" s="173"><f>'CO2 factors'!N$7*R25</f><v>0</v></c><c r="S105" s="173"><f>'CO2 factors'!O$7*S25</f><v>0</v></c><c r="T105" s="53"><f t="shared" si="33"/><v>0</v></c><c r="U105" s="53"><f t="shared" si="34"/><v>7.213365378151261</v></c></row><row r="106" spans="1:21" s="17" customFormat="1" ht="15.75"><c r="A106" s="18"/><c r="B106" s="170" t="str"><f>Translation!A69</f><v>Altri apparecchi elettrici</v></c><c r="C106" s="173"><f t="shared" si="35"/><v>18.166994285714285</v></c><c r="D106" s="173"><f t="shared" si="36"/><v>0</v></c><c r="E106" s="173"><f t="shared" si="37"/><v>0</v></c><c r="F106" s="53"><f t="shared" si="29"/><v>18.166994285714285</v></c><c r="G106" s="173"><f>'CO2 factors'!C$7*G26</f><v>0</v></c><c r="H106" s="173"><f>'CO2 factors'!D$7*H26</f><v>0</v></c><c r="I106" s="173"><f>'CO2 factors'!E$7*I26</f><v>0</v></c><c r="J106" s="173"><f>'CO2 factors'!F$7*J26</f><v>0</v></c><c r="K106" s="173"><f>'CO2 factors'!G$7*K26</f><v>0</v></c><c r="L106" s="173"><f>'CO2 factors'!H$7*L26</f><v>0</v></c><c r="M106" s="53"><f t="shared" si="31"/><v>0</v></c><c r="N106" s="173"><f>'CO2 factors'!J$7*N26</f><v>0</v></c><c r="O106" s="173"><f>'CO2 factors'!K$7*O26</f><v>0</v></c><c r="P106" s="173"><f>'CO2 factors'!L$7*P26</f><v>0</v></c><c r="Q106" s="173"><f>'CO2 factors'!M$7*Q26</f><v>0</v></c><c r="R106" s="173"><f>'CO2 factors'!N$7*R26</f><v>0</v></c><c r="S106" s="173"><f>'CO2 factors'!O$7*S26</f><v>0</v></c><c r="T106" s="53"><f t="shared" si="33"/><v>0</v></c><c r="U106" s="53"><f t="shared" si="34"/><v>18.166994285714285</v></c></row><row r="107" spans="1:21" s="17" customFormat="1" ht="15.75"><c r="A107" s="18"/><c r="B107" s="55" t="str"><f>Translation!A70</f><v>SETTORE PRIMARIO</v></c><c r="C107" s="53"><f>SUM(C108:C109)</f><v>0</v></c><c r="D107" s="53"><f>SUM(D108:D109)</f><v>0</v></c><c r="E107" s="53"><f>SUM(E108:E109)</f><v>0</v></c><c r="F107" s="53"><f t="shared" si="29"/><v>0</v></c><c r="G107" s="53"><f t="shared" ref="G107:L107" si="38">SUM(G108:G109)</f><v>0</v></c><c r="H107" s="53"><f t="shared" si="38"/><v>53.400000000000006</v></c><c r="I107" s="53"><f t="shared" si="38"/><v>0</v></c><c r="J107" s="53"><f t="shared" si="38"/><v>0</v></c><c r="K107" s="53"><f t="shared" si="38"/><v>0</v></c><c r="L107" s="53"><f t="shared" si="38"/><v>0</v></c><c r="M107" s="53"><f t="shared" si="31"/><v>53.400000000000006</v></c><c r="N107" s="53"><f t="shared" ref="N107:S107" si="39">SUM(N108:N109)</f><v>0</v></c><c r="O107" s="53"><f t="shared" si="39"/><v>0</v></c><c r="P107" s="53"><f t="shared" si="39"/><v>0</v></c><c r="Q107" s="53"><f t="shared" si="39"/><v>0</v></c><c r="R107" s="53"><f t="shared" si="39"/><v>0</v></c><c r="S107" s="53"><f t="shared" si="39"/><v>0</v></c><c r="T107" s="53"><f t="shared" si="33"/><v>0</v></c><c r="U107" s="53"><f t="shared" si="34"/><v>53.400000000000006</v></c></row><row r="108" spans="1:21" s="17" customFormat="1" ht="15.75"><c r="A108" s="18"/><c r="B108" s="171" t="str"><f>Translation!A71</f><v>Agricoltura, silvicoltura e pesca</v></c><c r="C108" s="173"><f>IF(AND(C$48&gt;0,($S$135+$V$145)&gt;0), ($S$135+$V$145)/C$48,0)*C28</f><v>0</v></c><c r="D108" s="173"><f>IF(AND(D$48&gt;0,$S$136&gt;0), ($S$136)/D$48,0)*D28</f><v>0</v></c><c r="E108" s="173"><f>IF(AND(E$48&gt;0,$S$137&gt;0), ($S$137)/E$48,0)*E28</f><v>0</v></c><c r="F108" s="53"><f t="shared" si="29"/><v>0</v></c><c r="G108" s="173"><f>'CO2 factors'!C$7*G28</f><v>0</v></c><c r="H108" s="173"><f>'CO2 factors'!D$7*H28</f><v>53.400000000000006</v></c><c r="I108" s="173"><f>'CO2 factors'!E$7*I28</f><v>0</v></c><c r="J108" s="173"><f>'CO2 factors'!F$7*J28</f><v>0</v></c><c r="K108" s="173"><f>'CO2 factors'!G$7*K28</f><v>0</v></c><c r="L108" s="173"><f>'CO2 factors'!H$7*L28</f><v>0</v></c><c r="M108" s="53"><f t="shared" si="31"/><v>53.400000000000006</v></c><c r="N108" s="173"><f>'CO2 factors'!J$7*N28</f><v>0</v></c><c r="O108" s="173"><f>'CO2 factors'!K$7*O28</f><v>0</v></c><c r="P108" s="173"><f>'CO2 factors'!L$7*P28</f><v>0</v></c><c r="Q108" s="173"><f>'CO2 factors'!M$7*Q28</f><v>0</v></c><c r="R108" s="173"><f>'CO2 factors'!N$7*R28</f><v>0</v></c><c r="S108" s="173"><f>'CO2 factors'!O$7*S28</f><v>0</v></c><c r="T108" s="53"><f t="shared" si="33"/><v>0</v></c><c r="U108" s="53"><f t="shared" si="34"/><v>53.400000000000006</v></c></row><row r="109" spans="1:21" s="17" customFormat="1" ht="15.75"><c r="A109" s="18"/><c r="B109" s="171" t="str"><f>Translation!A72</f><v>Estrazione di minerali</v></c><c r="C109" s="173"><f>IF(AND(C$48&gt;0,($S$135+$V$145)&gt;0), ($S$135+$V$145)/C$48,0)*C29</f><v>0</v></c><c r="D109" s="173"><f>IF(AND(D$48&gt;0,$S$136&gt;0), ($S$136)/D$48,0)*D29</f><v>0</v></c><c r="E109" s="173"><f>IF(AND(E$48&gt;0,$S$137&gt;0), ($S$137)/E$48,0)*E29</f><v>0</v></c><c r="F109" s="53"><f t="shared" si="29"/><v>0</v></c><c r="G109" s="173"><f>'CO2 factors'!C$7*G29</f><v>0</v></c><c r="H109" s="173"><f>'CO2 factors'!D$7*H29</f><v>0</v></c><c r="I109" s="173"><f>'CO2 factors'!E$7*I29</f><v>0</v></c><c r="J109" s="173"><f>'CO2 factors'!F$7*J29</f><v>0</v></c><c r="K109" s="173"><f>'CO2 factors'!G$7*K29</f><v>0</v></c><c r="L109" s="173"><f>'CO2 factors'!H$7*L29</f><v>0</v></c><c r="M109" s="53"><f t="shared" si="31"/><v>0</v></c><c r="N109" s="173"><f>'CO2 factors'!J$7*N29</f><v>0</v></c><c r="O109" s="173"><f>'CO2 factors'!K$7*O29</f><v>0</v></c><c r="P109" s="173"><f>'CO2 factors'!L$7*P29</f><v>0</v></c><c r="Q109" s="173"><f>'CO2 factors'!M$7*Q29</f><v>0</v></c><c r="R109" s="173"><f>'CO2 factors'!N$7*R29</f><v>0</v></c><c r="S109" s="173"><f>'CO2 factors'!O$7*S29</f><v>0</v></c><c r="T109" s="53"><f t="shared" si="33"/><v>0</v></c><c r="U109" s="53"><f t="shared" si="34"/><v>0</v></c></row><row r="110" spans="1:21" s="17" customFormat="1" ht="15.75"><c r="A110" s="18"/><c r="B110" s="50" t="str"><f>Translation!A73</f><v>SETTORE SECONDARIO</v></c><c r="C110" s="53"><f>SUM(C111:C113)</f><v>46.218970756302525</v></c><c r="D110" s="53"><f>SUM(D111:D113)</f><v>0</v></c><c r="E110" s="53"><f>SUM(E111:E113)</f><v>0</v></c><c r="F110" s="53"><f t="shared" si="29"/><v>46.218970756302525</v></c><c r="G110" s="53"><f t="shared" ref="G110:L110" si="40">SUM(G111:G113)</f><v>0</v></c><c r="H110" s="53"><f t="shared" si="40"/><v>0</v></c><c r="I110" s="53"><f t="shared" si="40"/><v>0</v></c><c r="J110" s="53"><f t="shared" si="40"/><v>0</v></c><c r="K110" s="53"><f t="shared" si="40"/><v>0</v></c><c r="L110" s="53"><f t="shared" si="40"/><v>0</v></c><c r="M110" s="53"><f t="shared" si="31"/><v>0</v></c><c r="N110" s="53"><f t="shared" ref="N110:S110" si="41">SUM(N111:N113)</f><v>0</v></c><c r="O110" s="53"><f t="shared" si="41"/><v>0</v></c><c r="P110" s="53"><f t="shared" si="41"/><v>0</v></c><c r="Q110" s="53"><f t="shared" si="41"/><v>0</v></c><c r="R110" s="53"><f t="shared" si="41"/><v>0</v></c><c r="S110" s="53"><f t="shared" si="41"/><v>0</v></c><c r="T110" s="53"><f t="shared" si="33"/><v>0</v></c><c r="U110" s="53"><f t="shared" si="34"/><v>46.218970756302525</v></c></row><row r="111" spans="1:21" s="17" customFormat="1" ht="15.75"><c r="A111" s="18"/><c r="B111" s="171" t="str"><f>Translation!A74</f><v>Manifattura</v></c><c r="C111" s="173"><f>IF(AND(C$48&gt;0,($S$135+$V$145)&gt;0), ($S$135+$V$145)/C$48,0)*C31</f><v>0</v></c><c r="D111" s="173"><f>IF(AND(D$48&gt;0,$S$136&gt;0), ($S$136)/D$48,0)*D31</f><v>0</v></c><c r="E111" s="173"><f>IF(AND(E$48&gt;0,$S$137&gt;0), ($S$137)/E$48,0)*E31</f><v>0</v></c><c r="F111" s="53"><f t="shared" si="29"/><v>0</v></c><c r="G111" s="173"><f>'CO2 factors'!C$7*G31</f><v>0</v></c><c r="H111" s="173"><f>'CO2 factors'!D$7*H31</f><v>0</v></c><c r="I111" s="173"><f>'CO2 factors'!E$7*I31</f><v>0</v></c><c r="J111" s="173"><f>'CO2 factors'!F$7*J31</f><v>0</v></c><c r="K111" s="173"><f>'CO2 factors'!G$7*K31</f><v>0</v></c><c r="L111" s="173"><f>'CO2 factors'!H$7*L31</f><v>0</v></c><c r="M111" s="53"><f t="shared" si="31"/><v>0</v></c><c r="N111" s="173"><f>'CO2 factors'!J$7*N31</f><v>0</v></c><c r="O111" s="173"><f>'CO2 factors'!K$7*O31</f><v>0</v></c><c r="P111" s="173"><f>'CO2 factors'!L$7*P31</f><v>0</v></c><c r="Q111" s="173"><f>'CO2 factors'!M$7*Q31</f><v>0</v></c><c r="R111" s="173"><f>'CO2 factors'!N$7*R31</f><v>0</v></c><c r="S111" s="173"><f>'CO2 factors'!O$7*S31</f><v>0</v></c><c r="T111" s="53"><f t="shared" si="33"/><v>0</v></c><c r="U111" s="53"><f t="shared" si="34"/><v>0</v></c></row><row r="112" spans="1:21" s="17" customFormat="1" ht="30"><c r="A112" s="18"/><c r="B112" s="171" t="str"><f>Translation!A75</f><v>Fornitura di acqua, reti fognarie, gestione dei rifiuti e risanamento</v></c><c r="C112" s="173"><f>IF(AND(C$48&gt;0,($S$135+$V$145)&gt;0), ($S$135+$V$145)/C$48,0)*C32</f><v>46.218970756302525</v></c><c r="D112" s="173"><f>IF(AND(D$48&gt;0,$S$136&gt;0), ($S$136)/D$48,0)*D32</f><v>0</v></c><c r="E112" s="173"><f>IF(AND(E$48&gt;0,$S$137&gt;0), ($S$137)/E$48,0)*E32</f><v>0</v></c><c r="F112" s="53"><f t="shared" si="29"/><v>46.218970756302525</v></c><c r="G112" s="173"><f>'CO2 factors'!C$7*G32</f><v>0</v></c><c r="H112" s="173"><f>'CO2 factors'!D$7*H32</f><v>0</v></c><c r="I112" s="173"><f>'CO2 factors'!E$7*I32</f><v>0</v></c><c r="J112" s="173"><f>'CO2 factors'!F$7*J32</f><v>0</v></c><c r="K112" s="173"><f>'CO2 factors'!G$7*K32</f><v>0</v></c><c r="L112" s="173"><f>'CO2 factors'!H$7*L32</f><v>0</v></c><c r="M112" s="53"><f t="shared" si="31"/><v>0</v></c><c r="N112" s="173"><f>'CO2 factors'!J$7*N32</f><v>0</v></c><c r="O112" s="173"><f>'CO2 factors'!K$7*O32</f><v>0</v></c><c r="P112" s="173"><f>'CO2 factors'!L$7*P32</f><v>0</v></c><c r="Q112" s="173"><f>'CO2 factors'!M$7*Q32</f><v>0</v></c><c r="R112" s="173"><f>'CO2 factors'!N$7*R32</f><v>0</v></c><c r="S112" s="173"><f>'CO2 factors'!O$7*S32</f><v>0</v></c><c r="T112" s="53"><f t="shared" si="33"/><v>0</v></c><c r="U112" s="53"><f t="shared" si="34"/><v>46.218970756302525</v></c></row><row r="113" spans="1:21" s="17" customFormat="1" ht="15.75"><c r="A113" s="18"/><c r="B113" s="171" t="str"><f>Translation!A76</f><v>Costruzione</v></c><c r="C113" s="173"><f>IF(AND(C$48&gt;0,($S$135+$V$145)&gt;0), ($S$135+$V$145)/C$48,0)*C33</f><v>0</v></c><c r="D113" s="173"><f>IF(AND(D$48&gt;0,$S$136&gt;0), ($S$136)/D$48,0)*D33</f><v>0</v></c><c r="E113" s="173"><f>IF(AND(E$48&gt;0,$S$137&gt;0), ($S$137)/E$48,0)*E33</f><v>0</v></c><c r="F113" s="53"><f t="shared" si="29"/><v>0</v></c><c r="G113" s="64"><f>'CO2 factors'!C$7*G33</f><v>0</v></c><c r="H113" s="64"><f>'CO2 factors'!D$7*H33</f><v>0</v></c><c r="I113" s="64"><f>'CO2 factors'!E$7*I33</f><v>0</v></c><c r="J113" s="64"><f>'CO2 factors'!F$7*J33</f><v>0</v></c><c r="K113" s="64"><f>'CO2 factors'!G$7*K33</f><v>0</v></c><c r="L113" s="64"><f>'CO2 factors'!H$7*L33</f><v>0</v></c><c r="M113" s="53"><f t="shared" si="31"/><v>0</v></c><c r="N113" s="64"><f>'CO2 factors'!J$7*N33</f><v>0</v></c><c r="O113" s="64"><f>'CO2 factors'!K$7*O33</f><v>0</v></c><c r="P113" s="64"><f>'CO2 factors'!L$7*P33</f><v>0</v></c><c r="Q113" s="64"><f>'CO2 factors'!M$7*Q33</f><v>0</v></c><c r="R113" s="64"><f>'CO2 factors'!N$7*R33</f><v>0</v></c><c r="S113" s="64"><f>'CO2 factors'!O$7*S33</f><v>0</v></c><c r="T113" s="53"><f t="shared" si="33"/><v>0</v></c><c r="U113" s="53"><f t="shared" si="34"/><v>0</v></c></row><row r="114" spans="1:21" s="17" customFormat="1" ht="15.75"><c r="A114" s="18"/><c r="B114" s="50" t="str"><f>Translation!A77</f><v>SETTORE TERZIARIO</v></c><c r="C114" s="53"><v>384</v></c><c r="D114" s="53"><f>SUM(D115:D122)</f><v>0</v></c><c r="E114" s="53"><f>SUM(E115:E122)</f><v>0</v></c><c r="F114" s="53"><f t="shared" si="29"/><v>384</v></c><c r="G114" s="53"><f t="shared" ref="G114:L114" si="42">SUM(G115:G122)</f><v>0</v></c><c r="H114" s="53"><f t="shared" si="42"/><v>42.72</v></c><c r="I114" s="53"><f t="shared" si="42"/><v>0</v></c><c r="J114" s="53"><f t="shared" si="42"/><v>120</v></c><c r="K114" s="53"><f t="shared" si="42"/><v>0</v></c><c r="L114" s="53"><f t="shared" si="42"/><v>0</v></c><c r="M114" s="53"><f t="shared" si="31"/><v>162.72</v></c><c r="N114" s="53"><f t="shared" ref="N114:S114" si="43">SUM(N115:N122)</f><v>0</v></c><c r="O114" s="53"><f t="shared" si="43"/><v>0</v></c><c r="P114" s="53"><f t="shared" si="43"/><v>0</v></c><c r="Q114" s="53"><f t="shared" si="43"/><v>0</v></c><c r="R114" s="53"><f t="shared" si="43"/><v>0</v></c><c r="S114" s="53"><f t="shared" si="43"/><v>0</v></c><c r="T114" s="53"><f t="shared" si="33"/><v>0</v></c><c r="U114" s="53"><f t="shared" si="34"/><v>546.72</v></c></row><row r="115" spans="1:21" s="17" customFormat="1" ht="30"><c r="A115" s="18"/><c r="B115" s="171" t="str"><f>Translation!A78</f><v>Commercio all'ingrosso e al dettaglio, riparazione di autoveicoli e motocicli</v></c><c r="C115" s="173"><v>169</v></c><c r="D115" s="173"><f t="shared" ref="D115:D122" si="44">IF(AND(D$48&gt;0,$S$136&gt;0), ($S$136)/D$48,0)*D35</f><v>0</v></c><c r="E115" s="173"><f t="shared" ref="E115:E122" si="45">IF(AND(E$48&gt;0,$S$137&gt;0), ($S$137)/E$48,0)*E35</f><v>0</v></c><c r="F115" s="53"><f t="shared" si="29"/><v>169</v></c><c r="G115" s="173"><f>'CO2 factors'!C$7*G35</f><v>0</v></c><c r="H115" s="173"><f>'CO2 factors'!D$7*H35</f><v>0</v></c><c r="I115" s="173"><f>'CO2 factors'!E$7*I35</f><v>0</v></c><c r="J115" s="173"><f>'CO2 factors'!F$7*J35</f><v>17.04</v></c><c r="K115" s="173"><f>'CO2 factors'!G$7*K35</f><v>0</v></c><c r="L115" s="173"><f>'CO2 factors'!H$7*L35</f><v>0</v></c><c r="M115" s="53"><f t="shared" si="31"/><v>17.04</v></c><c r="N115" s="173"><f>'CO2 factors'!J$7*N35</f><v>0</v></c><c r="O115" s="173"><f>'CO2 factors'!K$7*O35</f><v>0</v></c><c r="P115" s="173"><f>'CO2 factors'!L$7*P35</f><v>0</v></c><c r="Q115" s="173"><f>'CO2 factors'!M$7*Q35</f><v>0</v></c><c r="R115" s="173"><f>'CO2 factors'!N$7*R35</f><v>0</v></c><c r="S115" s="173"><f>'CO2 factors'!O$7*S35</f><v>0</v></c><c r="T115" s="53"><f t="shared" si="33"/><v>0</v></c><c r="U115" s="53"><f t="shared" si="34"/><v>186.04</v></c></row><row r="116" spans="1:21" s="17" customFormat="1" ht="15.75"><c r="A116" s="18"/><c r="B116" s="171" t="str"><f>Translation!A79</f><v>Servizi di vitto e alloggio</v></c><c r="C116" s="173"><v>169</v></c><c r="D116" s="173"><f t="shared" si="44"/><v>0</v></c><c r="E116" s="173"><f t="shared" si="45"/><v>0</v></c><c r="F116" s="53"><f t="shared" si="29"/><v>169</v></c><c r="G116" s="173"><f>'CO2 factors'!C$7*G36</f><v>0</v></c><c r="H116" s="173"><f>'CO2 factors'!D$7*H36</f><v>42.72</v></c><c r="I116" s="173"><f>'CO2 factors'!E$7*I36</f><v>0</v></c><c r="J116" s="173"><f>'CO2 factors'!F$7*J36</f><v>102.96</v></c><c r="K116" s="173"><f>'CO2 factors'!G$7*K36</f><v>0</v></c><c r="L116" s="173"><f>'CO2 factors'!H$7*L36</f><v>0</v></c><c r="M116" s="53"><f t="shared" si="31"/><v>145.68</v></c><c r="N116" s="173"><f>'CO2 factors'!J$7*N36</f><v>0</v></c><c r="O116" s="173"><f>'CO2 factors'!K$7*O36</f><v>0</v></c><c r="P116" s="173"><f>'CO2 factors'!L$7*P36</f><v>0</v></c><c r="Q116" s="173"><f>'CO2 factors'!M$7*Q36</f><v>0</v></c><c r="R116" s="173"><f>'CO2 factors'!N$7*R36</f><v>0</v></c><c r="S116" s="173"><f>'CO2 factors'!O$7*S36</f><v>0</v></c><c r="T116" s="53"><f t="shared" si="33"/><v>0</v></c><c r="U116" s="53"><f t="shared" si="34"/><v>314.68</v></c></row><row r="117" spans="1:21" s="17" customFormat="1" ht="15.75"><c r="A117" s="18"/><c r="B117" s="171" t="str"><f>Translation!A80</f><v>Amministrazione pubblica generale e sicurezza sociale</v></c><c r="C117" s="173"><f t="shared" ref="C117:C122" si="46">IF(AND(C$48&gt;0,($S$135+$V$145)&gt;0), ($S$135+$V$145)/C$48,0)*C37</f><v>0</v></c><c r="D117" s="173"><f t="shared" si="44"/><v>0</v></c><c r="E117" s="173"><f t="shared" si="45"/><v>0</v></c><c r="F117" s="53"><f t="shared" si="29"/><v>0</v></c><c r="G117" s="173"><f>'CO2 factors'!C$7*G37</f><v>0</v></c><c r="H117" s="173"><f>'CO2 factors'!D$7*H37</f><v>0</v></c><c r="I117" s="173"><f>'CO2 factors'!E$7*I37</f><v>0</v></c><c r="J117" s="173"><f>'CO2 factors'!F$7*J37</f><v>0</v></c><c r="K117" s="173"><f>'CO2 factors'!G$7*K37</f><v>0</v></c><c r="L117" s="173"><f>'CO2 factors'!H$7*L37</f><v>0</v></c><c r="M117" s="53"><f t="shared" si="31"/><v>0</v></c><c r="N117" s="173"><f>'CO2 factors'!J$7*N37</f><v>0</v></c><c r="O117" s="173"><f>'CO2 factors'!K$7*O37</f><v>0</v></c><c r="P117" s="173"><f>'CO2 factors'!L$7*P37</f><v>0</v></c><c r="Q117" s="173"><f>'CO2 factors'!M$7*Q37</f><v>0</v></c><c r="R117" s="173"><f>'CO2 factors'!N$7*R37</f><v>0</v></c><c r="S117" s="173"><f>'CO2 factors'!O$7*S37</f><v>0</v></c><c r="T117" s="53"><f t="shared" si="33"/><v>0</v></c><c r="U117" s="53"><f t="shared" si="34"/><v>0</v></c></row><row r="118" spans="1:21" s="17" customFormat="1" ht="15.75"><c r="A118" s="18"/><c r="B118" s="171" t="str"><f>Translation!A81</f><v>Difesa, giustizia, corpo di polizia e vigili del fuoco</v></c><c r="C118" s="173"><f t="shared" si="46"/><v>0</v></c><c r="D118" s="173"><f t="shared" si="44"/><v>0</v></c><c r="E118" s="173"><f t="shared" si="45"/><v>0</v></c><c r="F118" s="53"><f t="shared" si="29"/><v>0</v></c><c r="G118" s="173"><f>'CO2 factors'!C$7*G38</f><v>0</v></c><c r="H118" s="173"><f>'CO2 factors'!D$7*H38</f><v>0</v></c><c r="I118" s="173"><f>'CO2 factors'!E$7*I38</f><v>0</v></c><c r="J118" s="173"><f>'CO2 factors'!F$7*J38</f><v>0</v></c><c r="K118" s="173"><f>'CO2 factors'!G$7*K38</f><v>0</v></c><c r="L118" s="173"><f>'CO2 factors'!H$7*L38</f><v>0</v></c><c r="M118" s="53"><f t="shared" si="31"/><v>0</v></c><c r="N118" s="173"><f>'CO2 factors'!J$7*N38</f><v>0</v></c><c r="O118" s="173"><f>'CO2 factors'!K$7*O38</f><v>0</v></c><c r="P118" s="173"><f>'CO2 factors'!L$7*P38</f><v>0</v></c><c r="Q118" s="173"><f>'CO2 factors'!M$7*Q38</f><v>0</v></c><c r="R118" s="173"><f>'CO2 factors'!N$7*R38</f><v>0</v></c><c r="S118" s="173"><f>'CO2 factors'!O$7*S38</f><v>0</v></c><c r="T118" s="53"><f t="shared" si="33"/><v>0</v></c><c r="U118" s="53"><f t="shared" si="34"/><v>0</v></c></row><row r="119" spans="1:21" s="17" customFormat="1" ht="15.75"><c r="A119" s="18"/><c r="B119" s="171" t="s"><v>1698</v></c><c r="C119" s="173"><f t="shared" si="46"/><v>24.31171294117647</v></c><c r="D119" s="173"><f t="shared" si="44"/><v>0</v></c><c r="E119" s="173"><f t="shared" si="45"/><v>0</v></c><c r="F119" s="53"><f t="shared" si="29"/><v>24.31171294117647</v></c><c r="G119" s="173"><f>'CO2 factors'!C$7*G39</f><v>0</v></c><c r="H119" s="173"><f>'CO2 factors'!D$7*H39</f><v>0</v></c><c r="I119" s="173"><f>'CO2 factors'!E$7*I39</f><v>0</v></c><c r="J119" s="173"><f>'CO2 factors'!F$7*J39</f><v>0</v></c><c r="K119" s="173"><f>'CO2 factors'!G$7*K39</f><v>0</v></c><c r="L119" s="173"><f>'CO2 factors'!H$7*L39</f><v>0</v></c><c r="M119" s="53"><f t="shared" si="31"/><v>0</v></c><c r="N119" s="173"><f>'CO2 factors'!J$7*N39</f><v>0</v></c><c r="O119" s="173"><f>'CO2 factors'!K$7*O39</f><v>0</v></c><c r="P119" s="173"><f>'CO2 factors'!L$7*P39</f><v>0</v></c><c r="Q119" s="173"><f>'CO2 factors'!M$7*Q39</f><v>0</v></c><c r="R119" s="173"><f>'CO2 factors'!N$7*R39</f><v>0</v></c><c r="S119" s="173"><f>'CO2 factors'!O$7*S39</f><v>0</v></c><c r="T119" s="53"><f t="shared" si="33"/><v>0</v></c><c r="U119" s="53"><f t="shared" si="34"/><v>24.31171294117647</v></c></row><row r="120" spans="1:21" s="17" customFormat="1" ht="15.75"><c r="A120" s="18"/><c r="B120" s="171" t="str"><f>Translation!A83</f><v>Sanità e servizi sociali</v></c><c r="C120" s="173"><f t="shared" si="46"/><v>0</v></c><c r="D120" s="173"><f t="shared" si="44"/><v>0</v></c><c r="E120" s="173"><f t="shared" si="45"/><v>0</v></c><c r="F120" s="53"><f t="shared" si="29"/><v>0</v></c><c r="G120" s="173"><f>'CO2 factors'!C$7*G40</f><v>0</v></c><c r="H120" s="173"><f>'CO2 factors'!D$7*H40</f><v>0</v></c><c r="I120" s="173"><f>'CO2 factors'!E$7*I40</f><v>0</v></c><c r="J120" s="173"><f>'CO2 factors'!F$7*J40</f><v>0</v></c><c r="K120" s="173"><f>'CO2 factors'!G$7*K40</f><v>0</v></c><c r="L120" s="173"><f>'CO2 factors'!H$7*L40</f><v>0</v></c><c r="M120" s="53"><f t="shared" si="31"/><v>0</v></c><c r="N120" s="173"><f>'CO2 factors'!J$7*N40</f><v>0</v></c><c r="O120" s="173"><f>'CO2 factors'!K$7*O40</f><v>0</v></c><c r="P120" s="173"><f>'CO2 factors'!L$7*P40</f><v>0</v></c><c r="Q120" s="173"><f>'CO2 factors'!M$7*Q40</f><v>0</v></c><c r="R120" s="173"><f>'CO2 factors'!N$7*R40</f><v>0</v></c><c r="S120" s="173"><f>'CO2 factors'!O$7*S40</f><v>0</v></c><c r="T120" s="53"><f t="shared" si="33"/><v>0</v></c><c r="U120" s="53"><f t="shared" si="34"/><v>0</v></c></row><row r="121" spans="1:21" s="17" customFormat="1" ht="15.75"><c r="A121" s="18"/><c r="B121" s="171" t="s"><v>1697</v></c><c r="C121" s="173"><f t="shared" si="46"/><v>0</v></c><c r="D121" s="173"><f t="shared" si="44"/><v>0</v></c><c r="E121" s="173"><f t="shared" si="45"/><v>0</v></c><c r="F121" s="53"><f t="shared" si="29"/><v>0</v></c><c r="G121" s="173"><f>'CO2 factors'!C$7*G41</f><v>0</v></c><c r="H121" s="173"><f>'CO2 factors'!D$7*H41</f><v>0</v></c><c r="I121" s="173"><f>'CO2 factors'!E$7*I41</f><v>0</v></c><c r="J121" s="173"><f>'CO2 factors'!F$7*J41</f><v>0</v></c><c r="K121" s="173"><f>'CO2 factors'!G$7*K41</f><v>0</v></c><c r="L121" s="173"><f>'CO2 factors'!H$7*L41</f><v>0</v></c><c r="M121" s="53"><f t="shared" si="31"/><v>0</v></c><c r="N121" s="173"><f>'CO2 factors'!J$7*N41</f><v>0</v></c><c r="O121" s="173"><f>'CO2 factors'!K$7*O41</f><v>0</v></c><c r="P121" s="173"><f>'CO2 factors'!L$7*P41</f><v>0</v></c><c r="Q121" s="173"><f>'CO2 factors'!M$7*Q41</f><v>0</v></c><c r="R121" s="173"><f>'CO2 factors'!N$7*R41</f><v>0</v></c><c r="S121" s="173"><f>'CO2 factors'!O$7*S41</f><v>0</v></c><c r="T121" s="53"><f t="shared" si="33"/><v>0</v></c><c r="U121" s="53"><f t="shared" si="34"/><v>0</v></c></row><row r="122" spans="1:21" s="17" customFormat="1" ht="15.75"><c r="A122" s="18"/><c r="B122" s="171" t="str"><f>Translation!A85</f><v>Illuminazione pubblica</v></c><c r="C122" s="173"><f t="shared" si="46"/><v>22.441581176470589</v></c><c r="D122" s="173"><f t="shared" si="44"/><v>0</v></c><c r="E122" s="173"><f t="shared" si="45"/><v>0</v></c><c r="F122" s="53"><f t="shared" si="29"/><v>22.441581176470589</v></c><c r="G122" s="173"><f>'CO2 factors'!C$7*G42</f><v>0</v></c><c r="H122" s="173"><f>'CO2 factors'!D$7*H42</f><v>0</v></c><c r="I122" s="173"><f>'CO2 factors'!E$7*I42</f><v>0</v></c><c r="J122" s="173"><f>'CO2 factors'!F$7*J42</f><v>0</v></c><c r="K122" s="173"><f>'CO2 factors'!G$7*K42</f><v>0</v></c><c r="L122" s="173"><f>'CO2 factors'!H$7*L42</f><v>0</v></c><c r="M122" s="53"><f t="shared" si="31"/><v>0</v></c><c r="N122" s="173"><f>'CO2 factors'!J$7*N42</f><v>0</v></c><c r="O122" s="173"><f>'CO2 factors'!K$7*O42</f><v>0</v></c><c r="P122" s="173"><f>'CO2 factors'!L$7*P42</f><v>0</v></c><c r="Q122" s="173"><f>'CO2 factors'!M$7*Q42</f><v>0</v></c><c r="R122" s="173"><f>'CO2 factors'!N$7*R42</f><v>0</v></c><c r="S122" s="173"><f>'CO2 factors'!O$7*S42</f><v>0</v></c><c r="T122" s="53"><f t="shared" si="33"/><v>0</v></c><c r="U122" s="53"><f t="shared" si="34"/><v>22.441581176470589</v></c></row><row r="123" spans="1:21" s="17" customFormat="1" ht="15.75"><c r="A123" s="18"/><c r="B123" s="50" t="str"><f>Translation!A86</f><v>TRASPORTI</v></c><c r="C123" s="53"><f>SUM(C124:C127)</f><v>0</v></c><c r="D123" s="53"><f>SUM(D124:D127)</f><v>0</v></c><c r="E123" s="53"><f>SUM(E124:E127)</f><v>0</v></c><c r="F123" s="53"><f t="shared" si="29"/><v>0</v></c><c r="G123" s="53"><f t="shared" ref="G123:L123" si="47">SUM(G124:G127)</f><v>0</v></c><c r="H123" s="53"><f t="shared" si="47"/><v>906.46500000000003</v></c><c r="I123" s="53"><f t="shared" si="47"/><v>751.23299999999995</v></c><c r="J123" s="53"><f t="shared" si="47"/><v>0</v></c><c r="K123" s="53"><f t="shared" si="47"/><v>0</v></c><c r="L123" s="53"><f t="shared" si="47"/><v>0</v></c><c r="M123" s="53"><f t="shared" si="31"/><v>1657.6979999999999</v></c><c r="N123" s="53"><f t="shared" ref="N123:S123" si="48">SUM(N124:N127)</f><v>0</v></c><c r="O123" s="53"><f t="shared" si="48"/><v>0</v></c><c r="P123" s="53"><f t="shared" si="48"/><v>0</v></c><c r="Q123" s="53"><f t="shared" si="48"/><v>0</v></c><c r="R123" s="53"><f t="shared" si="48"/><v>0</v></c><c r="S123" s="53"><f t="shared" si="48"/><v>0</v></c><c r="T123" s="53"><f t="shared" si="33"/><v>0</v></c><c r="U123" s="53"><f t="shared" si="34"/><v>1657.6979999999999</v></c></row><row r="124" spans="1:21" s="17" customFormat="1" ht="30"><c r="A124" s="18"/><c r="B124" s="171" t="str"><f>Translation!A87</f><v>Trasporto di passeggeri su strada e altri servizi di trasporto passeggeri su strada (taxi, turismo, scuolabus, ecc)</v></c><c r="C124" s="173"><f>IF(AND(C$48&gt;0,($S$135+$V$145)&gt;0), ($S$135+$V$145)/C$48,0)*C44</f><v>0</v></c><c r="D124" s="173"><f>IF(AND(D$48&gt;0,$S$136&gt;0), ($S$136)/D$48,0)*D44</f><v>0</v></c><c r="E124" s="173"><f>IF(AND(E$48&gt;0,$S$137&gt;0), ($S$137)/E$48,0)*E44</f><v>0</v></c><c r="F124" s="53"><f t="shared" si="29"/><v>0</v></c><c r="G124" s="173"><f>'CO2 factors'!C$7*G44</f><v>0</v></c><c r="H124" s="173"><f>'CO2 factors'!D$7*H44</f><v>10.947000000000001</v></c><c r="I124" s="173"><f>'CO2 factors'!E$7*I44</f><v>7.2210000000000001</v></c><c r="J124" s="173"><f>'CO2 factors'!F$7*J44</f><v>0</v></c><c r="K124" s="173"><f>'CO2 factors'!G$7*K44</f><v>0</v></c><c r="L124" s="173"><f>'CO2 factors'!H$7*L44</f><v>0</v></c><c r="M124" s="53"><f t="shared" si="31"/><v>18.167999999999999</v></c><c r="N124" s="173"><f>'CO2 factors'!J$7*N44</f><v>0</v></c><c r="O124" s="173"><f>'CO2 factors'!K$7*O44</f><v>0</v></c><c r="P124" s="173"><f>'CO2 factors'!L$7*P44</f><v>0</v></c><c r="Q124" s="173"><f>'CO2 factors'!M$7*Q44</f><v>0</v></c><c r="R124" s="173"><f>'CO2 factors'!N$7*R44</f><v>0</v></c><c r="S124" s="173"><f>'CO2 factors'!O$7*S44</f><v>0</v></c><c r="T124" s="53"><f t="shared" si="33"/><v>0</v></c><c r="U124" s="53"><f t="shared" si="34"/><v>18.167999999999999</v></c></row><row r="125" spans="1:21" s="17" customFormat="1" ht="15.75"><c r="A125" s="18"/><c r="B125" s="171" t="str"><f>Translation!A88</f><v>Trasporto di merci su strada e servizi di trasloco</v></c><c r="C125" s="173"><f>IF(AND(C$48&gt;0,($S$135+$V$145)&gt;0), ($S$135+$V$145)/C$48,0)*C45</f><v>0</v></c><c r="D125" s="173"><f>IF(AND(D$48&gt;0,$S$136&gt;0), ($S$136)/D$48,0)*D45</f><v>0</v></c><c r="E125" s="173"><f>IF(AND(E$48&gt;0,$S$137&gt;0), ($S$137)/E$48,0)*E45</f><v>0</v></c><c r="F125" s="53"><f t="shared" si="29"/><v>0</v></c><c r="G125" s="173"><f>'CO2 factors'!C$7*G45</f><v>0</v></c><c r="H125" s="173"><f>'CO2 factors'!D$7*H45</f><v>0</v></c><c r="I125" s="173"><f>'CO2 factors'!E$7*I45</f><v>0</v></c><c r="J125" s="173"><f>'CO2 factors'!F$7*J45</f><v>0</v></c><c r="K125" s="173"><f>'CO2 factors'!G$7*K45</f><v>0</v></c><c r="L125" s="173"><f>'CO2 factors'!H$7*L45</f><v>0</v></c><c r="M125" s="53"><f t="shared" si="31"/><v>0</v></c><c r="N125" s="173"><f>'CO2 factors'!J$7*N45</f><v>0</v></c><c r="O125" s="173"><f>'CO2 factors'!K$7*O45</f><v>0</v></c><c r="P125" s="173"><f>'CO2 factors'!L$7*P45</f><v>0</v></c><c r="Q125" s="173"><f>'CO2 factors'!M$7*Q45</f><v>0</v></c><c r="R125" s="173"><f>'CO2 factors'!N$7*R45</f><v>0</v></c><c r="S125" s="173"><f>'CO2 factors'!O$7*S45</f><v>0</v></c><c r="T125" s="53"><f t="shared" si="33"/><v>0</v></c><c r="U125" s="53"><f t="shared" si="34"/><v>0</v></c></row><row r="126" spans="1:21" s="17" customFormat="1" ht="15.75"><c r="A126" s="18"/><c r="B126" s="171" t="str"><f>Translation!A89</f><v>Altra flotta per il servizio pubblico e privato</v></c><c r="C126" s="173"><f>IF(AND(C$48&gt;0,($S$135+$V$145)&gt;0), ($S$135+$V$145)/C$48,0)*C46</f><v>0</v></c><c r="D126" s="173"><f>IF(AND(D$48&gt;0,$S$136&gt;0), ($S$136)/D$48,0)*D46</f><v>0</v></c><c r="E126" s="173"><f>IF(AND(E$48&gt;0,$S$137&gt;0), ($S$137)/E$48,0)*E46</f><v>0</v></c><c r="F126" s="53"><f t="shared" si="29"/><v>0</v></c><c r="G126" s="173"><f>'CO2 factors'!C$7*G46</f><v>0</v></c><c r="H126" s="173"><f>'CO2 factors'!D$7*H46</f><v>0</v></c><c r="I126" s="173"><f>'CO2 factors'!E$7*I46</f><v>0</v></c><c r="J126" s="173"><f>'CO2 factors'!F$7*J46</f><v>0</v></c><c r="K126" s="173"><f>'CO2 factors'!G$7*K46</f><v>0</v></c><c r="L126" s="173"><f>'CO2 factors'!H$7*L46</f><v>0</v></c><c r="M126" s="53"><f t="shared" si="31"/><v>0</v></c><c r="N126" s="173"><f>'CO2 factors'!J$7*N46</f><v>0</v></c><c r="O126" s="173"><f>'CO2 factors'!K$7*O46</f><v>0</v></c><c r="P126" s="173"><f>'CO2 factors'!L$7*P46</f><v>0</v></c><c r="Q126" s="173"><f>'CO2 factors'!M$7*Q46</f><v>0</v></c><c r="R126" s="173"><f>'CO2 factors'!N$7*R46</f><v>0</v></c><c r="S126" s="173"><f>'CO2 factors'!O$7*S46</f><v>0</v></c><c r="T126" s="53"><f t="shared" si="33"/><v>0</v></c><c r="U126" s="53"><f t="shared" si="34"/><v>0</v></c></row><row r="127" spans="1:21" s="17" customFormat="1" ht="15.75"><c r="A127" s="18"/><c r="B127" s="170" t="str"><f>Translation!A90</f><v>Trasporto privato</v></c><c r="C127" s="173"><f>IF(AND(C$48&gt;0,($S$135+$V$145)&gt;0), ($S$135+$V$145)/C$48,0)*C47</f><v>0</v></c><c r="D127" s="173"><f>IF(AND(D$48&gt;0,$S$136&gt;0), ($S$136)/D$48,0)*D47</f><v>0</v></c><c r="E127" s="173"><f>IF(AND(E$48&gt;0,$S$137&gt;0), ($S$137)/E$48,0)*E47</f><v>0</v></c><c r="F127" s="53"><f t="shared" si="29"/><v>0</v></c><c r="G127" s="173"><f>'CO2 factors'!C$7*G47</f><v>0</v></c><c r="H127" s="173"><f>'CO2 factors'!D$7*H47</f><v>895.51800000000003</v></c><c r="I127" s="173"><f>'CO2 factors'!E$7*I47</f><v>744.01199999999994</v></c><c r="J127" s="173"><f>'CO2 factors'!F$7*J47</f><v>0</v></c><c r="K127" s="173"><f>'CO2 factors'!G$7*K47</f><v>0</v></c><c r="L127" s="173"><f>'CO2 factors'!H$7*L47</f><v>0</v></c><c r="M127" s="53"><f t="shared" si="31"/><v>1639.53</v></c><c r="N127" s="173"><f>'CO2 factors'!J$7*N47</f><v>0</v></c><c r="O127" s="173"><f>'CO2 factors'!K$7*O47</f><v>0</v></c><c r="P127" s="173"><f>'CO2 factors'!L$7*P47</f><v>0</v></c><c r="Q127" s="173"><f>'CO2 factors'!M$7*Q47</f><v>0</v></c><c r="R127" s="173"><f>'CO2 factors'!N$7*R47</f><v>0</v></c><c r="S127" s="173"><f>'CO2 factors'!O$7*S47</f><v>0</v></c><c r="T127" s="53"><f t="shared" si="33"/><v>0</v></c><c r="U127" s="53"><f t="shared" si="34"/><v>1639.53</v></c></row><row r="128" spans="1:21" s="17" customFormat="1" ht="15.75"><c r="A128" s="18"/><c r="B128" s="62" t="str"><f>Translation!A118</f><v>TOTALE PER IL MERCATO INTERNO</v></c><c r="C128" s="54"><f>C97+C107+C110+C114+C123</f><v>795.42898823529413</v></c><c r="D128" s="54"><f>D97+D107+D110+D114+D123</f><v>0</v></c><c r="E128" s="54"><f>E97+E107+E110+E114+E123</f><v>0</v></c><c r="F128" s="53"><f t="shared" si="29"/><v>795.42898823529413</v></c><c r="G128" s="54"><f t="shared" ref="G128:L128" si="49">G97+G107+G110+G114+G123</f><v>0</v></c><c r="H128" s="54"><v>1067</v></c><c r="I128" s="54"><f t="shared" si="49"/><v>751.23299999999995</v></c><c r="J128" s="54"><f t="shared" si="49"/><v>216.24</v></c><c r="K128" s="54"><f t="shared" si="49"/><v>0</v></c><c r="L128" s="54"><f t="shared" si="49"/><v>0</v></c><c r="M128" s="53"><f t="shared" si="31"/><v>2034.473</v></c><c r="N128" s="54"><f t="shared" ref="N128:S128" si="50">N97+N107+N110+N114+N123</f><v>0</v></c><c r="O128" s="54"><f t="shared" si="50"/><v>0</v></c><c r="P128" s="54"><f t="shared" si="50"/><v>0</v></c><c r="Q128" s="54"><f t="shared" si="50"/><v>0</v></c><c r="R128" s="54"><f t="shared" si="50"/><v>0</v></c><c r="S128" s="54"><f t="shared" si="50"/><v>0</v></c><c r="T128" s="53"><f t="shared" si="33"/><v>0</v></c><c r="U128" s="53"><v>2829</v></c></row><row r="129" spans="2:31" s="40" customFormat="1" ht="15"><c r="B129" s="52"/><c r="C129" s="51"/><c r="D129" s="51"/><c r="E129" s="51"/><c r="F129" s="51"/><c r="G129" s="51"/><c r="H129" s="51"/><c r="I129" s="51"/><c r="J129" s="51"/><c r="K129" s="51"/><c r="L129" s="51"/><c r="M129" s="51"/><c r="N129" s="51"/><c r="O129" s="51"/><c r="P129" s="51"/><c r="Q129" s="51"/><c r="R129" s="51"/><c r="S129" s="51"/><c r="T129" s="51"/><c r="U129" s="51"/><c r="V129" s="51"/><c r="W129" s="51"/></row><row r="130" spans="2:31" s="40" customFormat="1" ht="15"><c r="B130" s="52"/><c r="C130" s="51"/><c r="D130" s="51"/><c r="E130" s="51"/><c r="F130" s="51"/><c r="G130" s="51"/><c r="H130" s="51"/><c r="I130" s="51"/><c r="J130" s="51"/><c r="K130" s="51"/><c r="L130" s="51"/><c r="M130" s="51"/><c r="N130" s="51"/><c r="O130" s="51"/><c r="P130" s="51"/><c r="Q130" s="51"/><c r="R130" s="51"/><c r="S130" s="51"/><c r="T130" s="51"/><c r="U130" s="51"/><c r="V130" s="51"/><c r="W130" s="51"/></row><row r="131" spans="2:31" s="74" customFormat="1" ht="31.5"><c r="B131" s="84" t="str"><f>Translation!A148</f><v>EMISSIONI DI CO2 DA PRODUZIONE</v></c><c r="C131" s="85"/><c r="D131" s="85"/><c r="E131" s="85"/><c r="F131" s="85"/><c r="G131" s="85"/><c r="H131" s="85"/><c r="I131" s="85"/><c r="J131" s="85"/><c r="K131" s="85"/><c r="L131" s="85"/><c r="M131" s="85"/><c r="N131" s="85"/><c r="O131" s="85"/><c r="P131" s="85"/><c r="Q131" s="85"/><c r="R131" s="85"/><c r="S131" s="86" t="str"><f>Translation!$A$17</f><v>[t CO2]</v></c><c r="T131" s="87"/><c r="U131" s="88"/><c r="V131" s="88"/><c r="W131" s="86" t="str"><f>Translation!$A$19</f><v>[t CO2/MWh]</v></c><c r="X131" s="80"/><c r="Y131" s="80"/><c r="Z131" s="80"/><c r="AA131" s="80"/><c r="AB131" s="80"/><c r="AC131" s="80"/><c r="AD131" s="80"/><c r="AE131" s="80"/></row><row r="132" spans="2:31" s="40" customFormat="1" ht="30" customHeight="1"><c r="B132" s="389" t="str"><f>Translation!A121</f><v>SETTORE DI PRODUZIONE</v></c><c r="C132" s="363" t="str"><f>Translation!A143</f><v>FONTE ENERGIA PRIMARIA</v></c><c r="D132" s="364"/><c r="E132" s="364"/><c r="F132" s="364"/><c r="G132" s="364"/><c r="H132" s="364"/><c r="I132" s="364"/><c r="J132" s="364"/><c r="K132" s="364"/><c r="L132" s="364"/><c r="M132" s="364"/><c r="N132" s="364"/><c r="O132" s="364"/><c r="P132" s="364"/><c r="Q132" s="364"/><c r="R132" s="364"/><c r="S132" s="365"/><c r="T132" s="49"/><c r="U132" s="366" t="str"><f>Translation!A123</f><v>Produzione di energia</v></c><c r="V132" s="367"/><c r="W132" s="372" t="str"><f>Translation!A150</f><v>FATTORI EMISSIONI CO2</v></c><c r="X132" s="46"/><c r="Y132" s="46"/><c r="Z132" s="46"/><c r="AA132" s="46"/><c r="AB132" s="46"/><c r="AC132" s="46"/><c r="AD132" s="46"/><c r="AE132" s="46"/></row><row r="133" spans="2:31" s="40" customFormat="1" ht="15" customHeight="1"><c r="B133" s="390"/><c r="C133" s="363" t="str"><f>Translation!A99</f><v>Combustibili fossili</v></c><c r="D133" s="364"/><c r="E133" s="364"/><c r="F133" s="364"/><c r="G133" s="364"/><c r="H133" s="364"/><c r="I133" s="365"/><c r="J133" s="363" t="str"><f>Translation!A108</f><v>Fonti di energia rinnovabile</v></c><c r="K133" s="364"/><c r="L133" s="364"/><c r="M133" s="364"/><c r="N133" s="364"/><c r="O133" s="364"/><c r="P133" s="364"/><c r="Q133" s="364"/><c r="R133" s="365"/><c r="S133" s="375" t="str"><f>Translation!A119</f><v>TOTALE</v></c><c r="T133" s="49"/><c r="U133" s="368"/><c r="V133" s="369"/><c r="W133" s="373"/><c r="X133" s="46"/><c r="Y133" s="46"/><c r="Z133" s="46"/><c r="AA133" s="46"/><c r="AB133" s="46"/><c r="AC133" s="46"/><c r="AD133" s="46"/><c r="AE133" s="46"/></row><row r="134" spans="2:31" s="40" customFormat="1" ht="69.75" customHeight="1"><c r="B134" s="50" t="str"><f>Translation!A123</f><v>Produzione di energia</v></c><c r="C134" s="94" t="str"><f>Translation!A100</f><v>Olio combustibile</v></c><c r="D134" s="94" t="str"><f>Translation!A101</f><v>Diesel</v></c><c r="E134" s="94" t="str"><f>Translation!A102</f><v>Benzina</v></c><c r="F134" s="94" t="str"><f>Translation!A103</f><v>GPL</v></c><c r="G134" s="94" t="str"><f>Translation!A104</f><v>Gas naturali</v></c><c r="H134" s="94" t="str"><f>Translation!A105</f><v>Carbone</v></c><c r="I134" s="94" t="str"><f>Translation!A117</f><v>Totale parziale</v></c><c r="J134" s="94" t="str"><f>Translation!A109</f><v>Idrogeno</v></c><c r="K134" s="94" t="str"><f>Translation!A110</f><v>Eolico</v></c><c r="L134" s="94" t="str"><f>Translation!A111</f><v>Solare</v></c><c r="M134" s="94" t="str"><f>Translation!A112</f><v>Geotermico</v></c><c r="N134" s="94" t="str"><f>Translation!A113</f><v>Oceanico</v></c><c r="O134" s="94" t="str"><f>Translation!A114</f><v>Biomassa</v></c><c r="P134" s="94" t="str"><f>Translation!A115</f><v>Rifiuti urbani</v></c><c r="Q134" s="94" t="str"><f>Translation!A116</f><v>Recupero di energia</v></c><c r="R134" s="94" t="str"><f>Translation!A117</f><v>Totale parziale</v></c><c r="S134" s="375"/><c r="T134" s="49"/><c r="U134" s="370"/><c r="V134" s="371"/><c r="W134" s="374"/><c r="X134" s="46"/><c r="Y134" s="46"/><c r="Z134" s="46"/><c r="AA134" s="46"/><c r="AB134" s="46"/><c r="AC134" s="46"/><c r="AD134" s="46"/><c r="AE134" s="46"/></row><row r="135" spans="2:31" s="40" customFormat="1" ht="15.75"><c r="B135" s="172" t="str"><f>Translation!A124</f><v>Elettricità</v></c><c r="C135" s="177"><f>'CO2 factors'!C$7*C69</f><v>0</v></c><c r="D135" s="177"><f>'CO2 factors'!D$7*D69</f><v>538.80600000000004</v></c><c r="E135" s="177"><f>'CO2 factors'!E$7*E69</f><v>0</v></c><c r="F135" s="177"><f>'CO2 factors'!F$7*F69</f><v>0</v></c><c r="G135" s="177"><f>'CO2 factors'!G$7*G69</f><v>0</v></c><c r="H135" s="177"><f>'CO2 factors'!H$7*H69</f><v>0</v></c><c r="I135" s="48"><f>SUM(C135:H135)</f><v>538.80600000000004</v></c><c r="J135" s="177"><f>'CO2 factors'!J$7*J69</f><v>0</v></c><c r="K135" s="177"><f>'CO2 factors'!K$7*K69</f><v>0</v></c><c r="L135" s="177"><f>'CO2 factors'!L$7*L69</f><v>0</v></c><c r="M135" s="177"><f>'CO2 factors'!M$7*M69</f><v>0</v></c><c r="N135" s="177"><f>'CO2 factors'!N$7*N69</f><v>0</v></c><c r="O135" s="177"><f>'CO2 factors'!O$7*O69</f><v>0</v></c><c r="P135" s="177"><f>'CO2 factors'!P$7*P69</f><v>0</v></c><c r="Q135" s="177"><f>'CO2 factors'!Q$7*Q69</f><v>0</v></c><c r="R135" s="48"><f>SUM(J135:Q135)</f><v>0</v></c><c r="S135" s="48"><f>I135+R135</f><v>538.80600000000004</v></c><c r="T135" s="47"/><c r="U135" s="377" t="str"><f>Translation!A124</f><v>Elettricità</v></c><c r="V135" s="378"/><c r="W135" s="178"><v>0.46</v></c><c r="X135" s="46"/><c r="Y135" s="46"/><c r="Z135" s="46"/><c r="AA135" s="46"/><c r="AB135" s="46"/><c r="AC135" s="46"/><c r="AD135" s="46"/><c r="AE135" s="46"/></row><row r="136" spans="2:31" s="40" customFormat="1" ht="15.75"><c r="B136" s="172" t="str"><f>Translation!A125</f><v>Caldo</v></c><c r="C136" s="177"><f>'CO2 factors'!C$7*C70</f><v>0</v></c><c r="D136" s="177"><f>'CO2 factors'!D$7*D70</f><v>0</v></c><c r="E136" s="177"><f>'CO2 factors'!E$7*E70</f><v>0</v></c><c r="F136" s="177"><f>'CO2 factors'!F$7*F70</f><v>0</v></c><c r="G136" s="177"><f>'CO2 factors'!G$7*G70</f><v>0</v></c><c r="H136" s="177"><f>'CO2 factors'!H$7*H70</f><v>0</v></c><c r="I136" s="48"><f>SUM(C136:H136)</f><v>0</v></c><c r="J136" s="177"><f>'CO2 factors'!J$7*J70</f><v>0</v></c><c r="K136" s="177"><f>'CO2 factors'!K$7*K70</f><v>0</v></c><c r="L136" s="177"><f>'CO2 factors'!L$7*L70</f><v>0</v></c><c r="M136" s="177"><f>'CO2 factors'!M$7*M70</f><v>0</v></c><c r="N136" s="177"><f>'CO2 factors'!N$7*N70</f><v>0</v></c><c r="O136" s="177"><f>'CO2 factors'!O$7*O70</f><v>0</v></c><c r="P136" s="177"><f>'CO2 factors'!P$7*P70</f><v>0</v></c><c r="Q136" s="177"><f>'CO2 factors'!Q$7*Q70</f><v>0</v></c><c r="R136" s="48"><f>SUM(J136:Q136)</f><v>0</v></c><c r="S136" s="48"><f>I136+R136</f><v>0</v></c><c r="T136" s="47"/><c r="U136" s="376" t="str"><f>Translation!A125</f><v>Caldo</v></c><c r="V136" s="376"/><c r="W136" s="178"><f>IF(S60&gt;0,S136/S60,0)</f><v>0</v></c><c r="X136" s="46"/><c r="Y136" s="46"/><c r="Z136" s="46"/><c r="AA136" s="46"/><c r="AB136" s="46"/><c r="AC136" s="46"/><c r="AD136" s="46"/><c r="AE136" s="46"/></row><row r="137" spans="2:31" s="40" customFormat="1" ht="15.75"><c r="B137" s="172" t="str"><f>Translation!A126</f><v>Freddo</v></c><c r="C137" s="177"><f>'CO2 factors'!C$7*C71</f><v>0</v></c><c r="D137" s="177"><f>'CO2 factors'!D$7*D71</f><v>0</v></c><c r="E137" s="177"><f>'CO2 factors'!E$7*E71</f><v>0</v></c><c r="F137" s="177"><f>'CO2 factors'!F$7*F71</f><v>0</v></c><c r="G137" s="177"><f>'CO2 factors'!G$7*G71</f><v>0</v></c><c r="H137" s="177"><f>'CO2 factors'!H$7*H71</f><v>0</v></c><c r="I137" s="48"><f>SUM(C137:H137)</f><v>0</v></c><c r="J137" s="177"><f>'CO2 factors'!J$7*J71</f><v>0</v></c><c r="K137" s="177"><f>'CO2 factors'!K$7*K71</f><v>0</v></c><c r="L137" s="177"><f>'CO2 factors'!L$7*L71</f><v>0</v></c><c r="M137" s="177"><f>'CO2 factors'!M$7*M71</f><v>0</v></c><c r="N137" s="177"><f>'CO2 factors'!N$7*N71</f><v>0</v></c><c r="O137" s="177"><f>'CO2 factors'!O$7*O71</f><v>0</v></c><c r="P137" s="177"><f>'CO2 factors'!P$7*P71</f><v>0</v></c><c r="Q137" s="177"><f>'CO2 factors'!Q$7*Q71</f><v>0</v></c><c r="R137" s="48"><f>SUM(J137:Q137)</f><v>0</v></c><c r="S137" s="48"><f>I137+R137</f><v>0</v></c><c r="T137" s="47"/><c r="U137" s="376" t="str"><f>Translation!A126</f><v>Freddo</v></c><c r="V137" s="376"/><c r="W137" s="178"><f>IF(S61&gt;0,S137/S61,0)</f><v>0</v></c><c r="X137" s="46"/><c r="Y137" s="46"/><c r="Z137" s="46"/><c r="AA137" s="46"/><c r="AB137" s="46"/><c r="AC137" s="46"/><c r="AD137" s="46"/><c r="AE137" s="46"/></row><row r="138" spans="2:31" s="40" customFormat="1" ht="15.75"><c r="B138" s="59" t="str"><f>Translation!A119</f><v>TOTALE</v></c><c r="C138" s="42"><f t="shared" ref="C138:S138" si="51">SUM(C135:C137)</f><v>0</v></c><c r="D138" s="42"><f t="shared" si="51"/><v>538.80600000000004</v></c><c r="E138" s="42"><f t="shared" si="51"/><v>0</v></c><c r="F138" s="42"><f t="shared" si="51"/><v>0</v></c><c r="G138" s="42"><f t="shared" si="51"/><v>0</v></c><c r="H138" s="42"><f t="shared" si="51"/><v>0</v></c><c r="I138" s="42"><f t="shared" si="51"/><v>538.80600000000004</v></c><c r="J138" s="42"><f t="shared" si="51"/><v>0</v></c><c r="K138" s="42"><f t="shared" si="51"/><v>0</v></c><c r="L138" s="42"><f t="shared" si="51"/><v>0</v></c><c r="M138" s="42"><f t="shared" si="51"/><v>0</v></c><c r="N138" s="42"><f t="shared" si="51"/><v>0</v></c><c r="O138" s="42"><f t="shared" si="51"/><v>0</v></c><c r="P138" s="42"><f t="shared" si="51"/><v>0</v></c><c r="Q138" s="42"><f t="shared" si="51"/><v>0</v></c><c r="R138" s="42"><f t="shared" si="51"/><v>0</v></c><c r="S138" s="42"><f t="shared" si="51"/><v>538.80600000000004</v></c><c r="T138" s="45"/><c r="U138" s="45"/><c r="V138" s="46"/><c r="W138" s="46"/><c r="X138" s="46"/><c r="Y138" s="46"/><c r="Z138" s="46"/><c r="AA138" s="46"/><c r="AB138" s="46"/><c r="AC138" s="45"/><c r="AD138" s="46"/></row><row r="139" spans="2:31" s="44" customFormat="1" ht="15"><c r="B139" s="63"/></row><row r="140" spans="2:31" s="44" customFormat="1" ht="15"><c r="B140" s="63"/></row><row r="141" spans="2:31" s="74" customFormat="1" ht="31.5"><c r="B141" s="75" t="str"><f>Translation!A147</f><v>EMISSIONI DI CO2</v></c><c r="C141" s="77"/><c r="D141" s="77"/><c r="E141" s="77"/><c r="F141" s="77"/><c r="G141" s="77"/><c r="H141" s="77"/><c r="I141" s="78"/><c r="M141" s="78"/><c r="Y141" s="76" t="str"><f>Translation!$A$17</f><v>[t CO2]</v></c><c r="AB141" s="76" t="str"><f>Translation!$A$17</f><v>[t CO2]</v></c></row><row r="142" spans="2:31" s="40" customFormat="1" ht="30" customHeight="1"><c r="B142" s="401" t="str"><f>Translation!A123</f><v>Produzione di energia</v></c><c r="C142" s="360" t="str"><f>Translation!A143</f><v>FONTE ENERGIA PRIMARIA</v></c><c r="D142" s="361"/><c r="E142" s="361"/><c r="F142" s="361"/><c r="G142" s="361"/><c r="H142" s="361"/><c r="I142" s="361"/><c r="J142" s="361"/><c r="K142" s="361"/><c r="L142" s="361"/><c r="M142" s="361"/><c r="N142" s="361"/><c r="O142" s="361"/><c r="P142" s="361"/><c r="Q142" s="361"/><c r="R142" s="361"/><c r="S142" s="361"/><c r="T142" s="361"/><c r="U142" s="361"/><c r="V142" s="361"/><c r="W142" s="361"/><c r="X142" s="361"/><c r="Y142" s="362"/><c r="AA142" s="372" t="str"><f>Translation!A151</f><v>Emissioni di CO2 da impianti ETS inclusi nei calcoli per l'uso finale di energia</v></c><c r="AB142" s="372" t="str"><f>Translation!A152</f><v>Emissioni di CO2 da impianti ETS inclusi nei calcoli per la produzione di energia secondaria</v></c></row><row r="143" spans="2:31" s="40" customFormat="1" ht="15" customHeight="1"><c r="B143" s="402"/><c r="C143" s="360" t="str"><f>Translation!A99</f><v>Combustibili fossili</v></c><c r="D143" s="361"/><c r="E143" s="361"/><c r="F143" s="361"/><c r="G143" s="361"/><c r="H143" s="361"/><c r="I143" s="362"/><c r="J143" s="360" t="str"><f>Translation!A108</f><v>Fonti di energia rinnovabile</v></c><c r="K143" s="361"/><c r="L143" s="361"/><c r="M143" s="361"/><c r="N143" s="361"/><c r="O143" s="361"/><c r="P143" s="361"/><c r="Q143" s="361"/><c r="R143" s="362"/><c r="S143" s="379" t="str"><f>Translation!A124</f><v>Elettricità</v></c><c r="T143" s="380"/><c r="U143" s="380"/><c r="V143" s="381"/><c r="W143" s="97" t="str"><f>Translation!A125</f><v>Caldo</v></c><c r="X143" s="97" t="str"><f>Translation!A126</f><v>Freddo</v></c><c r="Y143" s="341" t="str"><f>Translation!A119</f><v>TOTALE</v></c><c r="AA143" s="373"/><c r="AB143" s="373"/></row><row r="144" spans="2:31" s="40" customFormat="1" ht="90.75" customHeight="1"><c r="B144" s="403"/><c r="C144" s="95" t="str"><f>Translation!A100</f><v>Olio combustibile</v></c><c r="D144" s="95" t="str"><f>Translation!A101</f><v>Diesel</v></c><c r="E144" s="95" t="str"><f>Translation!A102</f><v>Benzina</v></c><c r="F144" s="95" t="str"><f>Translation!A103</f><v>GPL</v></c><c r="G144" s="95" t="str"><f>Translation!A104</f><v>Gas naturali</v></c><c r="H144" s="95" t="str"><f>Translation!A105</f><v>Carbone</v></c><c r="I144" s="95" t="str"><f>Translation!A117</f><v>Totale parziale</v></c><c r="J144" s="95" t="str"><f>Translation!A109</f><v>Idrogeno</v></c><c r="K144" s="95" t="str"><f>Translation!A110</f><v>Eolico</v></c><c r="L144" s="95" t="str"><f>Translation!A111</f><v>Solare</v></c><c r="M144" s="95" t="str"><f>Translation!A112</f><v>Geotermico</v></c><c r="N144" s="95" t="str"><f>Translation!A113</f><v>Oceanico</v></c><c r="O144" s="95" t="str"><f>Translation!A114</f><v>Biomassa</v></c><c r="P144" s="95" t="str"><f>Translation!A115</f><v>Rifiuti urbani</v></c><c r="Q144" s="95" t="str"><f>Translation!A116</f><v>Recupero di energia</v></c><c r="R144" s="95" t="str"><f>Translation!A117</f><v>Totale parziale</v></c><c r="S144" s="43" t="str"><f>Translation!A145</f><v>Elettricità importata (cavo)</v></c><c r="T144" s="43" t="str"><f>Translation!A146</f><v>Elettricità esportata (cavo)</v></c><c r="U144" s="43" t="str"><f>Translation!A137</f><v>Riesportazione e consumo esterno</v></c><c r="V144" s="93" t="str"><f>Translation!A117</f><v>Totale parziale</v></c><c r="W144" s="93" t="str"><f>Translation!A137</f><v>Riesportazione e consumo esterno</v></c><c r="X144" s="93" t="str"><f>Translation!A137</f><v>Riesportazione e consumo esterno</v></c><c r="Y144" s="341"/><c r="AA144" s="374"/><c r="AB144" s="374"/></row><row r="145" spans="1:28" s="40" customFormat="1" ht="15.75"><c r="B145" s="96" t="str"><f>Translation!A119</f><v>TOTALE</v></c><c r="C145" s="174"><f>'CO2 factors'!C$7*C81</f><v>0</v></c><c r="D145" s="174"><v>1606</v></c><c r="E145" s="174"><f>'CO2 factors'!E$7*E81</f><v>751.23299999999995</v></c><c r="F145" s="174"><f>'CO2 factors'!F$7*F81</f><v>216.23999999999998</v></c><c r="G145" s="174"><f>'CO2 factors'!G$7*G81</f><v>0</v></c><c r="H145" s="174"><f>'CO2 factors'!H$7*H81</f><v>0</v></c><c r="I145" s="42"><f>SUM(C145:H145)</f><v>2573.473</v></c><c r="J145" s="174"><f>'CO2 factors'!J$7*J81</f><v>0</v></c><c r="K145" s="174"><f>'CO2 factors'!K$7*K81</f><v>0</v></c><c r="L145" s="174"><f>'CO2 factors'!L$7*L81</f><v>0</v></c><c r="M145" s="174"><f>'CO2 factors'!M$7*M81</f><v>0</v></c><c r="N145" s="174"><f>'CO2 factors'!N$7*N81</f><v>0</v></c><c r="O145" s="174"><f>'CO2 factors'!O$7*O81</f><v>0</v></c><c r="P145" s="174"><f>'CO2 factors'!P$7*P81</f><v>0</v></c><c r="Q145" s="174"><f>'CO2 factors'!Q$7*Q81</f><v>0</v></c><c r="R145" s="42"><f>SUM(J145:Q145)</f><v>0</v></c><c r="S145" s="174"><v>256</v></c><c r="T145" s="174"><f>'CO2 factors'!T$7*T81</f><v>0</v></c><c r="U145" s="174"><f>$W$135*U81</f><v>0</v></c><c r="V145" s="42"><f>S145-T145-U145</f><v>256</v></c><c r="W145" s="174"><f>$W$136*W81</f><v>0</v></c><c r="X145" s="174"><f>$W$137*X81</f><v>0</v></c><c r="Y145" s="42"><f>I145+R145+V145-W145-X145</f><v>2829.473</v></c><c r="AA145" s="143"/><c r="AB145" s="143"/></row><row r="146" spans="1:28" s="40" customFormat="1" ht="15"><c r="B146" s="41"/><c r="S146" s="221"/></row><row r="147" spans="1:28" ht="15.75" customHeight="1"><c r="A147" s="134"/><c r="B147" s="135"/></row><row r="148" spans="1:28" ht="18.75" customHeight="1"><c r="A148" s="133"/><c r="B148" s="352" t="str"><f>Translation!A154</f><v>Vai al prossimo foglio dedicato a Inventario delle emissioni nel 2020</v></c><c r="C148" s="353"/><c r="D148" s="353"/><c r="E148" s="353"/><c r="F148" s="353"/><c r="G148" s="353"/><c r="H148" s="353"/><c r="I148" s="353"/><c r="J148" s="353"/><c r="K148" s="353"/><c r="L148" s="353"/><c r="M148" s="353"/><c r="N148" s="353"/><c r="O148" s="353"/><c r="P148" s="353"/><c r="Q148" s="353"/><c r="R148" s="353"/><c r="S148" s="136"/><c r="T148" s="136"/></row><row r="149" spans="1:28" ht="18.75" customHeight="1"><c r="A149" s="133"/><c r="B149" s="137"/><c r="C149" s="137"/><c r="D149" s="137"/><c r="E149" s="137"/><c r="F149" s="137"/><c r="G149" s="137"/><c r="H149" s="137"/><c r="I149" s="137"/><c r="J149" s="137"/><c r="K149" s="137"/><c r="L149" s="137"/><c r="M149" s="137"/><c r="N149" s="137"/><c r="O149" s="137"/><c r="P149" s="137"/><c r="Q149" s="137"/><c r="R149" s="137"/><c r="S149" s="136"/><c r="T149" s="136"/></row><row r="150" spans="1:28" ht="12.75" customHeight="1"><c r="B150" s="354"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50" s="354"/><c r="D150" s="354"/><c r="E150" s="354"/><c r="F150" s="354"/><c r="G150" s="354"/><c r="H150" s="354"/><c r="I150" s="354"/><c r="J150" s="354"/><c r="K150" s="354"/><c r="L150" s="354"/><c r="M150" s="354"/><c r="N150" s="354"/><c r="O150" s="354"/><c r="P150" s="354"/><c r="Q150" s="354"/><c r="R150" s="354"/><c r="S150" s="354"/><c r="T150" s="354"/><c r="U150" s="354"/></row><row r="151" spans="1:28" ht="12.75" customHeight="1"><c r="B151" s="354"/><c r="C151" s="354"/><c r="D151" s="354"/><c r="E151" s="354"/><c r="F151" s="354"/><c r="G151" s="354"/><c r="H151" s="354"/><c r="I151" s="354"/><c r="J151" s="354"/><c r="K151" s="354"/><c r="L151" s="354"/><c r="M151" s="354"/><c r="N151" s="354"/><c r="O151" s="354"/><c r="P151" s="354"/><c r="Q151" s="354"/><c r="R151" s="354"/><c r="S151" s="354"/><c r="T151" s="354"/><c r="U151" s="354"/></row><row r="152" spans="1:28" ht="12.75" customHeight="1"><c r="B152" s="354"/><c r="C152" s="354"/><c r="D152" s="354"/><c r="E152" s="354"/><c r="F152" s="354"/><c r="G152" s="354"/><c r="H152" s="354"/><c r="I152" s="354"/><c r="J152" s="354"/><c r="K152" s="354"/><c r="L152" s="354"/><c r="M152" s="354"/><c r="N152" s="354"/><c r="O152" s="354"/><c r="P152" s="354"/><c r="Q152" s="354"/><c r="R152" s="354"/><c r="S152" s="354"/><c r="T152" s="354"/><c r="U152" s="354"/></row></sheetData><mergeCells count="70"><mergeCell ref="A1:U1"/><mergeCell ref="B150:U152"/><mergeCell ref="C94:U94"/><mergeCell ref="C95:F95"/><mergeCell ref="G95:M95"/><mergeCell ref="N95:T95"/><mergeCell ref="U95:U96"/><mergeCell ref="B94:B95"/><mergeCell ref="S143:V143"/><mergeCell ref="B142:B144"/><mergeCell ref="B85:B86"/><mergeCell ref="B78:B80"/><mergeCell ref="B66:B67"/><mergeCell ref="B132:B133"/><mergeCell ref="B148:R148"/><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9:V79"/><mergeCell ref="Y79:Y80"/><mergeCell ref="C78:Y78"/><mergeCell ref="T66:T68"/><mergeCell ref="S86:S87"/><mergeCell ref="C67:I67"/><mergeCell ref="C79:I79"/><mergeCell ref="C86:I86"/><mergeCell ref="C66:S66"/><mergeCell ref="J67:R67"/><mergeCell ref="J79:R79"/><mergeCell ref="C85:S85"/><mergeCell ref="J86:R86"/><mergeCell ref="S67:S68"/><mergeCell ref="B56:B57"/><mergeCell ref="C143:I143"/><mergeCell ref="C133:I133"/><mergeCell ref="U132:V134"/><mergeCell ref="AB142:AB144"/><mergeCell ref="W132:W134"/><mergeCell ref="S133:S134"/><mergeCell ref="C142:Y142"/><mergeCell ref="U136:V136"/><mergeCell ref="U135:V135"/><mergeCell ref="Y143:Y144"/><mergeCell ref="U137:V137"/><mergeCell ref="J133:R133"/><mergeCell ref="C132:S132"/><mergeCell ref="J143:R143"/><mergeCell ref="AA142:AA144"/></mergeCells><pageMargins left="0.70866141732283472" right="0.70866141732283472" top="0.74803149606299213" bottom="0.74803149606299213" header="0.31496062992125984" footer="0.31496062992125984"/><pageSetup paperSize="8" scale="43" fitToHeight="0" orientation="landscape"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H153"/><sheetViews><sheetView showGridLines="0" showZeros="0" tabSelected="1" topLeftCell="F94" zoomScale="60" zoomScaleNormal="60" workbookViewID_"0"><selection activeCell="C116" sqref="C116"/></sheetView></sheetViews><sheetFormatPr defaultColWidth="11.42578125" defaultRowHeight="12.75"/><cols><col min="1" max="1" width="6.7109375" style="106" customWidth="1"/><col min="2" max="2" width="56.140625" style="106" customWidth="1"/><col min="3" max="3" width="13.5703125" style="106" customWidth="1"/><col min="4" max="4" width="12.7109375" style="106" customWidth="1"/><col min="5" max="5" width="11.5703125" style="106" customWidth="1"/><col min="6" max="6" width="11.140625" style="106" customWidth="1"/><col min="7" max="7" width="11.28515625" style="106" customWidth="1"/><col min="8" max="8" width="11.140625" style="106" customWidth="1"/><col min="9" max="9" width="12.42578125" style="106" customWidth="1"/><col min="10" max="10" width="10.7109375" style="106" customWidth="1"/><col min="11" max="11" width="12" style="106" customWidth="1"/><col min="12" max="12" width="10" style="106" customWidth="1"/><col min="13" max="13" width="15" style="106" customWidth="1"/><col min="14" max="14" width="11.28515625" style="106" customWidth="1"/><col min="15" max="15" width="11.42578125" style="106" customWidth="1"/><col min="16" max="16" width="11.42578125" style="106"/><col min="17" max="17" width="14.42578125" style="106" customWidth="1"/><col min="18" max="18" width="12.5703125" style="106" customWidth="1"/><col min="19" max="19" width="13.7109375" style="106" customWidth="1"/><col min="20" max="20" width="14.7109375" style="106" customWidth="1"/><col min="21" max="21" width="17.85546875" style="106" customWidth="1"/><col min="22" max="22" width="11.42578125" style="106"/><col min="23" max="23" width="17.28515625" style="106" customWidth="1"/><col min="24" max="24" width="19.42578125" style="106" customWidth="1"/><col min="25" max="25" width="14.140625" style="106" customWidth="1"/><col min="26" max="26" width="14" style="106" customWidth="1"/><col min="27" max="27" width="17.85546875" style="106" customWidth="1"/><col min="28" max="28" width="16" style="106" customWidth="1"/><col min="29" max="29" width="11.42578125" style="106"/><col min="30" max="30" width="16.5703125" style="106" customWidth="1"/><col min="31" max="256" width="11.42578125" style="106"/><col min="257" max="257" width="3.28515625" style="106" customWidth="1"/><col min="258" max="258" width="56.140625" style="106" customWidth="1"/><col min="259" max="259" width="13" style="106" customWidth="1"/><col min="260" max="260" width="12.7109375" style="106" customWidth="1"/><col min="261" max="261" width="11.5703125" style="106" customWidth="1"/><col min="262" max="262" width="11.140625" style="106" customWidth="1"/><col min="263" max="263" width="11.28515625" style="106" customWidth="1"/><col min="264" max="264" width="10.140625" style="106" customWidth="1"/><col min="265" max="265" width="9.5703125" style="106" customWidth="1"/><col min="266" max="266" width="10.7109375" style="106" customWidth="1"/><col min="267" max="267" width="8.5703125" style="106" customWidth="1"/><col min="268" max="268" width="12.42578125" style="106" customWidth="1"/><col min="269" max="270" width="11.28515625" style="106" customWidth="1"/><col min="271" max="271" width="10.42578125" style="106" customWidth="1"/><col min="272" max="272" width="11.42578125" style="106"/><col min="273" max="274" width="12.5703125" style="106" customWidth="1"/><col min="275" max="512" width="11.42578125" style="106"/><col min="513" max="513" width="3.28515625" style="106" customWidth="1"/><col min="514" max="514" width="56.140625" style="106" customWidth="1"/><col min="515" max="515" width="13" style="106" customWidth="1"/><col min="516" max="516" width="12.7109375" style="106" customWidth="1"/><col min="517" max="517" width="11.5703125" style="106" customWidth="1"/><col min="518" max="518" width="11.140625" style="106" customWidth="1"/><col min="519" max="519" width="11.28515625" style="106" customWidth="1"/><col min="520" max="520" width="10.140625" style="106" customWidth="1"/><col min="521" max="521" width="9.5703125" style="106" customWidth="1"/><col min="522" max="522" width="10.7109375" style="106" customWidth="1"/><col min="523" max="523" width="8.5703125" style="106" customWidth="1"/><col min="524" max="524" width="12.42578125" style="106" customWidth="1"/><col min="525" max="526" width="11.28515625" style="106" customWidth="1"/><col min="527" max="527" width="10.42578125" style="106" customWidth="1"/><col min="528" max="528" width="11.42578125" style="106"/><col min="529" max="530" width="12.5703125" style="106" customWidth="1"/><col min="531" max="768" width="11.42578125" style="106"/><col min="769" max="769" width="3.28515625" style="106" customWidth="1"/><col min="770" max="770" width="56.140625" style="106" customWidth="1"/><col min="771" max="771" width="13" style="106" customWidth="1"/><col min="772" max="772" width="12.7109375" style="106" customWidth="1"/><col min="773" max="773" width="11.5703125" style="106" customWidth="1"/><col min="774" max="774" width="11.140625" style="106" customWidth="1"/><col min="775" max="775" width="11.28515625" style="106" customWidth="1"/><col min="776" max="776" width="10.140625" style="106" customWidth="1"/><col min="777" max="777" width="9.5703125" style="106" customWidth="1"/><col min="778" max="778" width="10.7109375" style="106" customWidth="1"/><col min="779" max="779" width="8.5703125" style="106" customWidth="1"/><col min="780" max="780" width="12.42578125" style="106" customWidth="1"/><col min="781" max="782" width="11.28515625" style="106" customWidth="1"/><col min="783" max="783" width="10.42578125" style="106" customWidth="1"/><col min="784" max="784" width="11.42578125" style="106"/><col min="785" max="786" width="12.5703125" style="106" customWidth="1"/><col min="787" max="1024" width="11.42578125" style="106"/><col min="1025" max="1025" width="3.28515625" style="106" customWidth="1"/><col min="1026" max="1026" width="56.140625" style="106" customWidth="1"/><col min="1027" max="1027" width="13" style="106" customWidth="1"/><col min="1028" max="1028" width="12.7109375" style="106" customWidth="1"/><col min="1029" max="1029" width="11.5703125" style="106" customWidth="1"/><col min="1030" max="1030" width="11.140625" style="106" customWidth="1"/><col min="1031" max="1031" width="11.28515625" style="106" customWidth="1"/><col min="1032" max="1032" width="10.140625" style="106" customWidth="1"/><col min="1033" max="1033" width="9.5703125" style="106" customWidth="1"/><col min="1034" max="1034" width="10.7109375" style="106" customWidth="1"/><col min="1035" max="1035" width="8.5703125" style="106" customWidth="1"/><col min="1036" max="1036" width="12.42578125" style="106" customWidth="1"/><col min="1037" max="1038" width="11.28515625" style="106" customWidth="1"/><col min="1039" max="1039" width="10.42578125" style="106" customWidth="1"/><col min="1040" max="1040" width="11.42578125" style="106"/><col min="1041" max="1042" width="12.5703125" style="106" customWidth="1"/><col min="1043" max="1280" width="11.42578125" style="106"/><col min="1281" max="1281" width="3.28515625" style="106" customWidth="1"/><col min="1282" max="1282" width="56.140625" style="106" customWidth="1"/><col min="1283" max="1283" width="13" style="106" customWidth="1"/><col min="1284" max="1284" width="12.7109375" style="106" customWidth="1"/><col min="1285" max="1285" width="11.5703125" style="106" customWidth="1"/><col min="1286" max="1286" width="11.140625" style="106" customWidth="1"/><col min="1287" max="1287" width="11.28515625" style="106" customWidth="1"/><col min="1288" max="1288" width="10.140625" style="106" customWidth="1"/><col min="1289" max="1289" width="9.5703125" style="106" customWidth="1"/><col min="1290" max="1290" width="10.7109375" style="106" customWidth="1"/><col min="1291" max="1291" width="8.5703125" style="106" customWidth="1"/><col min="1292" max="1292" width="12.42578125" style="106" customWidth="1"/><col min="1293" max="1294" width="11.28515625" style="106" customWidth="1"/><col min="1295" max="1295" width="10.42578125" style="106" customWidth="1"/><col min="1296" max="1296" width="11.42578125" style="106"/><col min="1297" max="1298" width="12.5703125" style="106" customWidth="1"/><col min="1299" max="1536" width="11.42578125" style="106"/><col min="1537" max="1537" width="3.28515625" style="106" customWidth="1"/><col min="1538" max="1538" width="56.140625" style="106" customWidth="1"/><col min="1539" max="1539" width="13" style="106" customWidth="1"/><col min="1540" max="1540" width="12.7109375" style="106" customWidth="1"/><col min="1541" max="1541" width="11.5703125" style="106" customWidth="1"/><col min="1542" max="1542" width="11.140625" style="106" customWidth="1"/><col min="1543" max="1543" width="11.28515625" style="106" customWidth="1"/><col min="1544" max="1544" width="10.140625" style="106" customWidth="1"/><col min="1545" max="1545" width="9.5703125" style="106" customWidth="1"/><col min="1546" max="1546" width="10.7109375" style="106" customWidth="1"/><col min="1547" max="1547" width="8.5703125" style="106" customWidth="1"/><col min="1548" max="1548" width="12.42578125" style="106" customWidth="1"/><col min="1549" max="1550" width="11.28515625" style="106" customWidth="1"/><col min="1551" max="1551" width="10.42578125" style="106" customWidth="1"/><col min="1552" max="1552" width="11.42578125" style="106"/><col min="1553" max="1554" width="12.5703125" style="106" customWidth="1"/><col min="1555" max="1792" width="11.42578125" style="106"/><col min="1793" max="1793" width="3.28515625" style="106" customWidth="1"/><col min="1794" max="1794" width="56.140625" style="106" customWidth="1"/><col min="1795" max="1795" width="13" style="106" customWidth="1"/><col min="1796" max="1796" width="12.7109375" style="106" customWidth="1"/><col min="1797" max="1797" width="11.5703125" style="106" customWidth="1"/><col min="1798" max="1798" width="11.140625" style="106" customWidth="1"/><col min="1799" max="1799" width="11.28515625" style="106" customWidth="1"/><col min="1800" max="1800" width="10.140625" style="106" customWidth="1"/><col min="1801" max="1801" width="9.5703125" style="106" customWidth="1"/><col min="1802" max="1802" width="10.7109375" style="106" customWidth="1"/><col min="1803" max="1803" width="8.5703125" style="106" customWidth="1"/><col min="1804" max="1804" width="12.42578125" style="106" customWidth="1"/><col min="1805" max="1806" width="11.28515625" style="106" customWidth="1"/><col min="1807" max="1807" width="10.42578125" style="106" customWidth="1"/><col min="1808" max="1808" width="11.42578125" style="106"/><col min="1809" max="1810" width="12.5703125" style="106" customWidth="1"/><col min="1811" max="2048" width="11.42578125" style="106"/><col min="2049" max="2049" width="3.28515625" style="106" customWidth="1"/><col min="2050" max="2050" width="56.140625" style="106" customWidth="1"/><col min="2051" max="2051" width="13" style="106" customWidth="1"/><col min="2052" max="2052" width="12.7109375" style="106" customWidth="1"/><col min="2053" max="2053" width="11.5703125" style="106" customWidth="1"/><col min="2054" max="2054" width="11.140625" style="106" customWidth="1"/><col min="2055" max="2055" width="11.28515625" style="106" customWidth="1"/><col min="2056" max="2056" width="10.140625" style="106" customWidth="1"/><col min="2057" max="2057" width="9.5703125" style="106" customWidth="1"/><col min="2058" max="2058" width="10.7109375" style="106" customWidth="1"/><col min="2059" max="2059" width="8.5703125" style="106" customWidth="1"/><col min="2060" max="2060" width="12.42578125" style="106" customWidth="1"/><col min="2061" max="2062" width="11.28515625" style="106" customWidth="1"/><col min="2063" max="2063" width="10.42578125" style="106" customWidth="1"/><col min="2064" max="2064" width="11.42578125" style="106"/><col min="2065" max="2066" width="12.5703125" style="106" customWidth="1"/><col min="2067" max="2304" width="11.42578125" style="106"/><col min="2305" max="2305" width="3.28515625" style="106" customWidth="1"/><col min="2306" max="2306" width="56.140625" style="106" customWidth="1"/><col min="2307" max="2307" width="13" style="106" customWidth="1"/><col min="2308" max="2308" width="12.7109375" style="106" customWidth="1"/><col min="2309" max="2309" width="11.5703125" style="106" customWidth="1"/><col min="2310" max="2310" width="11.140625" style="106" customWidth="1"/><col min="2311" max="2311" width="11.28515625" style="106" customWidth="1"/><col min="2312" max="2312" width="10.140625" style="106" customWidth="1"/><col min="2313" max="2313" width="9.5703125" style="106" customWidth="1"/><col min="2314" max="2314" width="10.7109375" style="106" customWidth="1"/><col min="2315" max="2315" width="8.5703125" style="106" customWidth="1"/><col min="2316" max="2316" width="12.42578125" style="106" customWidth="1"/><col min="2317" max="2318" width="11.28515625" style="106" customWidth="1"/><col min="2319" max="2319" width="10.42578125" style="106" customWidth="1"/><col min="2320" max="2320" width="11.42578125" style="106"/><col min="2321" max="2322" width="12.5703125" style="106" customWidth="1"/><col min="2323" max="2560" width="11.42578125" style="106"/><col min="2561" max="2561" width="3.28515625" style="106" customWidth="1"/><col min="2562" max="2562" width="56.140625" style="106" customWidth="1"/><col min="2563" max="2563" width="13" style="106" customWidth="1"/><col min="2564" max="2564" width="12.7109375" style="106" customWidth="1"/><col min="2565" max="2565" width="11.5703125" style="106" customWidth="1"/><col min="2566" max="2566" width="11.140625" style="106" customWidth="1"/><col min="2567" max="2567" width="11.28515625" style="106" customWidth="1"/><col min="2568" max="2568" width="10.140625" style="106" customWidth="1"/><col min="2569" max="2569" width="9.5703125" style="106" customWidth="1"/><col min="2570" max="2570" width="10.7109375" style="106" customWidth="1"/><col min="2571" max="2571" width="8.5703125" style="106" customWidth="1"/><col min="2572" max="2572" width="12.42578125" style="106" customWidth="1"/><col min="2573" max="2574" width="11.28515625" style="106" customWidth="1"/><col min="2575" max="2575" width="10.42578125" style="106" customWidth="1"/><col min="2576" max="2576" width="11.42578125" style="106"/><col min="2577" max="2578" width="12.5703125" style="106" customWidth="1"/><col min="2579" max="2816" width="11.42578125" style="106"/><col min="2817" max="2817" width="3.28515625" style="106" customWidth="1"/><col min="2818" max="2818" width="56.140625" style="106" customWidth="1"/><col min="2819" max="2819" width="13" style="106" customWidth="1"/><col min="2820" max="2820" width="12.7109375" style="106" customWidth="1"/><col min="2821" max="2821" width="11.5703125" style="106" customWidth="1"/><col min="2822" max="2822" width="11.140625" style="106" customWidth="1"/><col min="2823" max="2823" width="11.28515625" style="106" customWidth="1"/><col min="2824" max="2824" width="10.140625" style="106" customWidth="1"/><col min="2825" max="2825" width="9.5703125" style="106" customWidth="1"/><col min="2826" max="2826" width="10.7109375" style="106" customWidth="1"/><col min="2827" max="2827" width="8.5703125" style="106" customWidth="1"/><col min="2828" max="2828" width="12.42578125" style="106" customWidth="1"/><col min="2829" max="2830" width="11.28515625" style="106" customWidth="1"/><col min="2831" max="2831" width="10.42578125" style="106" customWidth="1"/><col min="2832" max="2832" width="11.42578125" style="106"/><col min="2833" max="2834" width="12.5703125" style="106" customWidth="1"/><col min="2835" max="3072" width="11.42578125" style="106"/><col min="3073" max="3073" width="3.28515625" style="106" customWidth="1"/><col min="3074" max="3074" width="56.140625" style="106" customWidth="1"/><col min="3075" max="3075" width="13" style="106" customWidth="1"/><col min="3076" max="3076" width="12.7109375" style="106" customWidth="1"/><col min="3077" max="3077" width="11.5703125" style="106" customWidth="1"/><col min="3078" max="3078" width="11.140625" style="106" customWidth="1"/><col min="3079" max="3079" width="11.28515625" style="106" customWidth="1"/><col min="3080" max="3080" width="10.140625" style="106" customWidth="1"/><col min="3081" max="3081" width="9.5703125" style="106" customWidth="1"/><col min="3082" max="3082" width="10.7109375" style="106" customWidth="1"/><col min="3083" max="3083" width="8.5703125" style="106" customWidth="1"/><col min="3084" max="3084" width="12.42578125" style="106" customWidth="1"/><col min="3085" max="3086" width="11.28515625" style="106" customWidth="1"/><col min="3087" max="3087" width="10.42578125" style="106" customWidth="1"/><col min="3088" max="3088" width="11.42578125" style="106"/><col min="3089" max="3090" width="12.5703125" style="106" customWidth="1"/><col min="3091" max="3328" width="11.42578125" style="106"/><col min="3329" max="3329" width="3.28515625" style="106" customWidth="1"/><col min="3330" max="3330" width="56.140625" style="106" customWidth="1"/><col min="3331" max="3331" width="13" style="106" customWidth="1"/><col min="3332" max="3332" width="12.7109375" style="106" customWidth="1"/><col min="3333" max="3333" width="11.5703125" style="106" customWidth="1"/><col min="3334" max="3334" width="11.140625" style="106" customWidth="1"/><col min="3335" max="3335" width="11.28515625" style="106" customWidth="1"/><col min="3336" max="3336" width="10.140625" style="106" customWidth="1"/><col min="3337" max="3337" width="9.5703125" style="106" customWidth="1"/><col min="3338" max="3338" width="10.7109375" style="106" customWidth="1"/><col min="3339" max="3339" width="8.5703125" style="106" customWidth="1"/><col min="3340" max="3340" width="12.42578125" style="106" customWidth="1"/><col min="3341" max="3342" width="11.28515625" style="106" customWidth="1"/><col min="3343" max="3343" width="10.42578125" style="106" customWidth="1"/><col min="3344" max="3344" width="11.42578125" style="106"/><col min="3345" max="3346" width="12.5703125" style="106" customWidth="1"/><col min="3347" max="3584" width="11.42578125" style="106"/><col min="3585" max="3585" width="3.28515625" style="106" customWidth="1"/><col min="3586" max="3586" width="56.140625" style="106" customWidth="1"/><col min="3587" max="3587" width="13" style="106" customWidth="1"/><col min="3588" max="3588" width="12.7109375" style="106" customWidth="1"/><col min="3589" max="3589" width="11.5703125" style="106" customWidth="1"/><col min="3590" max="3590" width="11.140625" style="106" customWidth="1"/><col min="3591" max="3591" width="11.28515625" style="106" customWidth="1"/><col min="3592" max="3592" width="10.140625" style="106" customWidth="1"/><col min="3593" max="3593" width="9.5703125" style="106" customWidth="1"/><col min="3594" max="3594" width="10.7109375" style="106" customWidth="1"/><col min="3595" max="3595" width="8.5703125" style="106" customWidth="1"/><col min="3596" max="3596" width="12.42578125" style="106" customWidth="1"/><col min="3597" max="3598" width="11.28515625" style="106" customWidth="1"/><col min="3599" max="3599" width="10.42578125" style="106" customWidth="1"/><col min="3600" max="3600" width="11.42578125" style="106"/><col min="3601" max="3602" width="12.5703125" style="106" customWidth="1"/><col min="3603" max="3840" width="11.42578125" style="106"/><col min="3841" max="3841" width="3.28515625" style="106" customWidth="1"/><col min="3842" max="3842" width="56.140625" style="106" customWidth="1"/><col min="3843" max="3843" width="13" style="106" customWidth="1"/><col min="3844" max="3844" width="12.7109375" style="106" customWidth="1"/><col min="3845" max="3845" width="11.5703125" style="106" customWidth="1"/><col min="3846" max="3846" width="11.140625" style="106" customWidth="1"/><col min="3847" max="3847" width="11.28515625" style="106" customWidth="1"/><col min="3848" max="3848" width="10.140625" style="106" customWidth="1"/><col min="3849" max="3849" width="9.5703125" style="106" customWidth="1"/><col min="3850" max="3850" width="10.7109375" style="106" customWidth="1"/><col min="3851" max="3851" width="8.5703125" style="106" customWidth="1"/><col min="3852" max="3852" width="12.42578125" style="106" customWidth="1"/><col min="3853" max="3854" width="11.28515625" style="106" customWidth="1"/><col min="3855" max="3855" width="10.42578125" style="106" customWidth="1"/><col min="3856" max="3856" width="11.42578125" style="106"/><col min="3857" max="3858" width="12.5703125" style="106" customWidth="1"/><col min="3859" max="4096" width="11.42578125" style="106"/><col min="4097" max="4097" width="3.28515625" style="106" customWidth="1"/><col min="4098" max="4098" width="56.140625" style="106" customWidth="1"/><col min="4099" max="4099" width="13" style="106" customWidth="1"/><col min="4100" max="4100" width="12.7109375" style="106" customWidth="1"/><col min="4101" max="4101" width="11.5703125" style="106" customWidth="1"/><col min="4102" max="4102" width="11.140625" style="106" customWidth="1"/><col min="4103" max="4103" width="11.28515625" style="106" customWidth="1"/><col min="4104" max="4104" width="10.140625" style="106" customWidth="1"/><col min="4105" max="4105" width="9.5703125" style="106" customWidth="1"/><col min="4106" max="4106" width="10.7109375" style="106" customWidth="1"/><col min="4107" max="4107" width="8.5703125" style="106" customWidth="1"/><col min="4108" max="4108" width="12.42578125" style="106" customWidth="1"/><col min="4109" max="4110" width="11.28515625" style="106" customWidth="1"/><col min="4111" max="4111" width="10.42578125" style="106" customWidth="1"/><col min="4112" max="4112" width="11.42578125" style="106"/><col min="4113" max="4114" width="12.5703125" style="106" customWidth="1"/><col min="4115" max="4352" width="11.42578125" style="106"/><col min="4353" max="4353" width="3.28515625" style="106" customWidth="1"/><col min="4354" max="4354" width="56.140625" style="106" customWidth="1"/><col min="4355" max="4355" width="13" style="106" customWidth="1"/><col min="4356" max="4356" width="12.7109375" style="106" customWidth="1"/><col min="4357" max="4357" width="11.5703125" style="106" customWidth="1"/><col min="4358" max="4358" width="11.140625" style="106" customWidth="1"/><col min="4359" max="4359" width="11.28515625" style="106" customWidth="1"/><col min="4360" max="4360" width="10.140625" style="106" customWidth="1"/><col min="4361" max="4361" width="9.5703125" style="106" customWidth="1"/><col min="4362" max="4362" width="10.7109375" style="106" customWidth="1"/><col min="4363" max="4363" width="8.5703125" style="106" customWidth="1"/><col min="4364" max="4364" width="12.42578125" style="106" customWidth="1"/><col min="4365" max="4366" width="11.28515625" style="106" customWidth="1"/><col min="4367" max="4367" width="10.42578125" style="106" customWidth="1"/><col min="4368" max="4368" width="11.42578125" style="106"/><col min="4369" max="4370" width="12.5703125" style="106" customWidth="1"/><col min="4371" max="4608" width="11.42578125" style="106"/><col min="4609" max="4609" width="3.28515625" style="106" customWidth="1"/><col min="4610" max="4610" width="56.140625" style="106" customWidth="1"/><col min="4611" max="4611" width="13" style="106" customWidth="1"/><col min="4612" max="4612" width="12.7109375" style="106" customWidth="1"/><col min="4613" max="4613" width="11.5703125" style="106" customWidth="1"/><col min="4614" max="4614" width="11.140625" style="106" customWidth="1"/><col min="4615" max="4615" width="11.28515625" style="106" customWidth="1"/><col min="4616" max="4616" width="10.140625" style="106" customWidth="1"/><col min="4617" max="4617" width="9.5703125" style="106" customWidth="1"/><col min="4618" max="4618" width="10.7109375" style="106" customWidth="1"/><col min="4619" max="4619" width="8.5703125" style="106" customWidth="1"/><col min="4620" max="4620" width="12.42578125" style="106" customWidth="1"/><col min="4621" max="4622" width="11.28515625" style="106" customWidth="1"/><col min="4623" max="4623" width="10.42578125" style="106" customWidth="1"/><col min="4624" max="4624" width="11.42578125" style="106"/><col min="4625" max="4626" width="12.5703125" style="106" customWidth="1"/><col min="4627" max="4864" width="11.42578125" style="106"/><col min="4865" max="4865" width="3.28515625" style="106" customWidth="1"/><col min="4866" max="4866" width="56.140625" style="106" customWidth="1"/><col min="4867" max="4867" width="13" style="106" customWidth="1"/><col min="4868" max="4868" width="12.7109375" style="106" customWidth="1"/><col min="4869" max="4869" width="11.5703125" style="106" customWidth="1"/><col min="4870" max="4870" width="11.140625" style="106" customWidth="1"/><col min="4871" max="4871" width="11.28515625" style="106" customWidth="1"/><col min="4872" max="4872" width="10.140625" style="106" customWidth="1"/><col min="4873" max="4873" width="9.5703125" style="106" customWidth="1"/><col min="4874" max="4874" width="10.7109375" style="106" customWidth="1"/><col min="4875" max="4875" width="8.5703125" style="106" customWidth="1"/><col min="4876" max="4876" width="12.42578125" style="106" customWidth="1"/><col min="4877" max="4878" width="11.28515625" style="106" customWidth="1"/><col min="4879" max="4879" width="10.42578125" style="106" customWidth="1"/><col min="4880" max="4880" width="11.42578125" style="106"/><col min="4881" max="4882" width="12.5703125" style="106" customWidth="1"/><col min="4883" max="5120" width="11.42578125" style="106"/><col min="5121" max="5121" width="3.28515625" style="106" customWidth="1"/><col min="5122" max="5122" width="56.140625" style="106" customWidth="1"/><col min="5123" max="5123" width="13" style="106" customWidth="1"/><col min="5124" max="5124" width="12.7109375" style="106" customWidth="1"/><col min="5125" max="5125" width="11.5703125" style="106" customWidth="1"/><col min="5126" max="5126" width="11.140625" style="106" customWidth="1"/><col min="5127" max="5127" width="11.28515625" style="106" customWidth="1"/><col min="5128" max="5128" width="10.140625" style="106" customWidth="1"/><col min="5129" max="5129" width="9.5703125" style="106" customWidth="1"/><col min="5130" max="5130" width="10.7109375" style="106" customWidth="1"/><col min="5131" max="5131" width="8.5703125" style="106" customWidth="1"/><col min="5132" max="5132" width="12.42578125" style="106" customWidth="1"/><col min="5133" max="5134" width="11.28515625" style="106" customWidth="1"/><col min="5135" max="5135" width="10.42578125" style="106" customWidth="1"/><col min="5136" max="5136" width="11.42578125" style="106"/><col min="5137" max="5138" width="12.5703125" style="106" customWidth="1"/><col min="5139" max="5376" width="11.42578125" style="106"/><col min="5377" max="5377" width="3.28515625" style="106" customWidth="1"/><col min="5378" max="5378" width="56.140625" style="106" customWidth="1"/><col min="5379" max="5379" width="13" style="106" customWidth="1"/><col min="5380" max="5380" width="12.7109375" style="106" customWidth="1"/><col min="5381" max="5381" width="11.5703125" style="106" customWidth="1"/><col min="5382" max="5382" width="11.140625" style="106" customWidth="1"/><col min="5383" max="5383" width="11.28515625" style="106" customWidth="1"/><col min="5384" max="5384" width="10.140625" style="106" customWidth="1"/><col min="5385" max="5385" width="9.5703125" style="106" customWidth="1"/><col min="5386" max="5386" width="10.7109375" style="106" customWidth="1"/><col min="5387" max="5387" width="8.5703125" style="106" customWidth="1"/><col min="5388" max="5388" width="12.42578125" style="106" customWidth="1"/><col min="5389" max="5390" width="11.28515625" style="106" customWidth="1"/><col min="5391" max="5391" width="10.42578125" style="106" customWidth="1"/><col min="5392" max="5392" width="11.42578125" style="106"/><col min="5393" max="5394" width="12.5703125" style="106" customWidth="1"/><col min="5395" max="5632" width="11.42578125" style="106"/><col min="5633" max="5633" width="3.28515625" style="106" customWidth="1"/><col min="5634" max="5634" width="56.140625" style="106" customWidth="1"/><col min="5635" max="5635" width="13" style="106" customWidth="1"/><col min="5636" max="5636" width="12.7109375" style="106" customWidth="1"/><col min="5637" max="5637" width="11.5703125" style="106" customWidth="1"/><col min="5638" max="5638" width="11.140625" style="106" customWidth="1"/><col min="5639" max="5639" width="11.28515625" style="106" customWidth="1"/><col min="5640" max="5640" width="10.140625" style="106" customWidth="1"/><col min="5641" max="5641" width="9.5703125" style="106" customWidth="1"/><col min="5642" max="5642" width="10.7109375" style="106" customWidth="1"/><col min="5643" max="5643" width="8.5703125" style="106" customWidth="1"/><col min="5644" max="5644" width="12.42578125" style="106" customWidth="1"/><col min="5645" max="5646" width="11.28515625" style="106" customWidth="1"/><col min="5647" max="5647" width="10.42578125" style="106" customWidth="1"/><col min="5648" max="5648" width="11.42578125" style="106"/><col min="5649" max="5650" width="12.5703125" style="106" customWidth="1"/><col min="5651" max="5888" width="11.42578125" style="106"/><col min="5889" max="5889" width="3.28515625" style="106" customWidth="1"/><col min="5890" max="5890" width="56.140625" style="106" customWidth="1"/><col min="5891" max="5891" width="13" style="106" customWidth="1"/><col min="5892" max="5892" width="12.7109375" style="106" customWidth="1"/><col min="5893" max="5893" width="11.5703125" style="106" customWidth="1"/><col min="5894" max="5894" width="11.140625" style="106" customWidth="1"/><col min="5895" max="5895" width="11.28515625" style="106" customWidth="1"/><col min="5896" max="5896" width="10.140625" style="106" customWidth="1"/><col min="5897" max="5897" width="9.5703125" style="106" customWidth="1"/><col min="5898" max="5898" width="10.7109375" style="106" customWidth="1"/><col min="5899" max="5899" width="8.5703125" style="106" customWidth="1"/><col min="5900" max="5900" width="12.42578125" style="106" customWidth="1"/><col min="5901" max="5902" width="11.28515625" style="106" customWidth="1"/><col min="5903" max="5903" width="10.42578125" style="106" customWidth="1"/><col min="5904" max="5904" width="11.42578125" style="106"/><col min="5905" max="5906" width="12.5703125" style="106" customWidth="1"/><col min="5907" max="6144" width="11.42578125" style="106"/><col min="6145" max="6145" width="3.28515625" style="106" customWidth="1"/><col min="6146" max="6146" width="56.140625" style="106" customWidth="1"/><col min="6147" max="6147" width="13" style="106" customWidth="1"/><col min="6148" max="6148" width="12.7109375" style="106" customWidth="1"/><col min="6149" max="6149" width="11.5703125" style="106" customWidth="1"/><col min="6150" max="6150" width="11.140625" style="106" customWidth="1"/><col min="6151" max="6151" width="11.28515625" style="106" customWidth="1"/><col min="6152" max="6152" width="10.140625" style="106" customWidth="1"/><col min="6153" max="6153" width="9.5703125" style="106" customWidth="1"/><col min="6154" max="6154" width="10.7109375" style="106" customWidth="1"/><col min="6155" max="6155" width="8.5703125" style="106" customWidth="1"/><col min="6156" max="6156" width="12.42578125" style="106" customWidth="1"/><col min="6157" max="6158" width="11.28515625" style="106" customWidth="1"/><col min="6159" max="6159" width="10.42578125" style="106" customWidth="1"/><col min="6160" max="6160" width="11.42578125" style="106"/><col min="6161" max="6162" width="12.5703125" style="106" customWidth="1"/><col min="6163" max="6400" width="11.42578125" style="106"/><col min="6401" max="6401" width="3.28515625" style="106" customWidth="1"/><col min="6402" max="6402" width="56.140625" style="106" customWidth="1"/><col min="6403" max="6403" width="13" style="106" customWidth="1"/><col min="6404" max="6404" width="12.7109375" style="106" customWidth="1"/><col min="6405" max="6405" width="11.5703125" style="106" customWidth="1"/><col min="6406" max="6406" width="11.140625" style="106" customWidth="1"/><col min="6407" max="6407" width="11.28515625" style="106" customWidth="1"/><col min="6408" max="6408" width="10.140625" style="106" customWidth="1"/><col min="6409" max="6409" width="9.5703125" style="106" customWidth="1"/><col min="6410" max="6410" width="10.7109375" style="106" customWidth="1"/><col min="6411" max="6411" width="8.5703125" style="106" customWidth="1"/><col min="6412" max="6412" width="12.42578125" style="106" customWidth="1"/><col min="6413" max="6414" width="11.28515625" style="106" customWidth="1"/><col min="6415" max="6415" width="10.42578125" style="106" customWidth="1"/><col min="6416" max="6416" width="11.42578125" style="106"/><col min="6417" max="6418" width="12.5703125" style="106" customWidth="1"/><col min="6419" max="6656" width="11.42578125" style="106"/><col min="6657" max="6657" width="3.28515625" style="106" customWidth="1"/><col min="6658" max="6658" width="56.140625" style="106" customWidth="1"/><col min="6659" max="6659" width="13" style="106" customWidth="1"/><col min="6660" max="6660" width="12.7109375" style="106" customWidth="1"/><col min="6661" max="6661" width="11.5703125" style="106" customWidth="1"/><col min="6662" max="6662" width="11.140625" style="106" customWidth="1"/><col min="6663" max="6663" width="11.28515625" style="106" customWidth="1"/><col min="6664" max="6664" width="10.140625" style="106" customWidth="1"/><col min="6665" max="6665" width="9.5703125" style="106" customWidth="1"/><col min="6666" max="6666" width="10.7109375" style="106" customWidth="1"/><col min="6667" max="6667" width="8.5703125" style="106" customWidth="1"/><col min="6668" max="6668" width="12.42578125" style="106" customWidth="1"/><col min="6669" max="6670" width="11.28515625" style="106" customWidth="1"/><col min="6671" max="6671" width="10.42578125" style="106" customWidth="1"/><col min="6672" max="6672" width="11.42578125" style="106"/><col min="6673" max="6674" width="12.5703125" style="106" customWidth="1"/><col min="6675" max="6912" width="11.42578125" style="106"/><col min="6913" max="6913" width="3.28515625" style="106" customWidth="1"/><col min="6914" max="6914" width="56.140625" style="106" customWidth="1"/><col min="6915" max="6915" width="13" style="106" customWidth="1"/><col min="6916" max="6916" width="12.7109375" style="106" customWidth="1"/><col min="6917" max="6917" width="11.5703125" style="106" customWidth="1"/><col min="6918" max="6918" width="11.140625" style="106" customWidth="1"/><col min="6919" max="6919" width="11.28515625" style="106" customWidth="1"/><col min="6920" max="6920" width="10.140625" style="106" customWidth="1"/><col min="6921" max="6921" width="9.5703125" style="106" customWidth="1"/><col min="6922" max="6922" width="10.7109375" style="106" customWidth="1"/><col min="6923" max="6923" width="8.5703125" style="106" customWidth="1"/><col min="6924" max="6924" width="12.42578125" style="106" customWidth="1"/><col min="6925" max="6926" width="11.28515625" style="106" customWidth="1"/><col min="6927" max="6927" width="10.42578125" style="106" customWidth="1"/><col min="6928" max="6928" width="11.42578125" style="106"/><col min="6929" max="6930" width="12.5703125" style="106" customWidth="1"/><col min="6931" max="7168" width="11.42578125" style="106"/><col min="7169" max="7169" width="3.28515625" style="106" customWidth="1"/><col min="7170" max="7170" width="56.140625" style="106" customWidth="1"/><col min="7171" max="7171" width="13" style="106" customWidth="1"/><col min="7172" max="7172" width="12.7109375" style="106" customWidth="1"/><col min="7173" max="7173" width="11.5703125" style="106" customWidth="1"/><col min="7174" max="7174" width="11.140625" style="106" customWidth="1"/><col min="7175" max="7175" width="11.28515625" style="106" customWidth="1"/><col min="7176" max="7176" width="10.140625" style="106" customWidth="1"/><col min="7177" max="7177" width="9.5703125" style="106" customWidth="1"/><col min="7178" max="7178" width="10.7109375" style="106" customWidth="1"/><col min="7179" max="7179" width="8.5703125" style="106" customWidth="1"/><col min="7180" max="7180" width="12.42578125" style="106" customWidth="1"/><col min="7181" max="7182" width="11.28515625" style="106" customWidth="1"/><col min="7183" max="7183" width="10.42578125" style="106" customWidth="1"/><col min="7184" max="7184" width="11.42578125" style="106"/><col min="7185" max="7186" width="12.5703125" style="106" customWidth="1"/><col min="7187" max="7424" width="11.42578125" style="106"/><col min="7425" max="7425" width="3.28515625" style="106" customWidth="1"/><col min="7426" max="7426" width="56.140625" style="106" customWidth="1"/><col min="7427" max="7427" width="13" style="106" customWidth="1"/><col min="7428" max="7428" width="12.7109375" style="106" customWidth="1"/><col min="7429" max="7429" width="11.5703125" style="106" customWidth="1"/><col min="7430" max="7430" width="11.140625" style="106" customWidth="1"/><col min="7431" max="7431" width="11.28515625" style="106" customWidth="1"/><col min="7432" max="7432" width="10.140625" style="106" customWidth="1"/><col min="7433" max="7433" width="9.5703125" style="106" customWidth="1"/><col min="7434" max="7434" width="10.7109375" style="106" customWidth="1"/><col min="7435" max="7435" width="8.5703125" style="106" customWidth="1"/><col min="7436" max="7436" width="12.42578125" style="106" customWidth="1"/><col min="7437" max="7438" width="11.28515625" style="106" customWidth="1"/><col min="7439" max="7439" width="10.42578125" style="106" customWidth="1"/><col min="7440" max="7440" width="11.42578125" style="106"/><col min="7441" max="7442" width="12.5703125" style="106" customWidth="1"/><col min="7443" max="7680" width="11.42578125" style="106"/><col min="7681" max="7681" width="3.28515625" style="106" customWidth="1"/><col min="7682" max="7682" width="56.140625" style="106" customWidth="1"/><col min="7683" max="7683" width="13" style="106" customWidth="1"/><col min="7684" max="7684" width="12.7109375" style="106" customWidth="1"/><col min="7685" max="7685" width="11.5703125" style="106" customWidth="1"/><col min="7686" max="7686" width="11.140625" style="106" customWidth="1"/><col min="7687" max="7687" width="11.28515625" style="106" customWidth="1"/><col min="7688" max="7688" width="10.140625" style="106" customWidth="1"/><col min="7689" max="7689" width="9.5703125" style="106" customWidth="1"/><col min="7690" max="7690" width="10.7109375" style="106" customWidth="1"/><col min="7691" max="7691" width="8.5703125" style="106" customWidth="1"/><col min="7692" max="7692" width="12.42578125" style="106" customWidth="1"/><col min="7693" max="7694" width="11.28515625" style="106" customWidth="1"/><col min="7695" max="7695" width="10.42578125" style="106" customWidth="1"/><col min="7696" max="7696" width="11.42578125" style="106"/><col min="7697" max="7698" width="12.5703125" style="106" customWidth="1"/><col min="7699" max="7936" width="11.42578125" style="106"/><col min="7937" max="7937" width="3.28515625" style="106" customWidth="1"/><col min="7938" max="7938" width="56.140625" style="106" customWidth="1"/><col min="7939" max="7939" width="13" style="106" customWidth="1"/><col min="7940" max="7940" width="12.7109375" style="106" customWidth="1"/><col min="7941" max="7941" width="11.5703125" style="106" customWidth="1"/><col min="7942" max="7942" width="11.140625" style="106" customWidth="1"/><col min="7943" max="7943" width="11.28515625" style="106" customWidth="1"/><col min="7944" max="7944" width="10.140625" style="106" customWidth="1"/><col min="7945" max="7945" width="9.5703125" style="106" customWidth="1"/><col min="7946" max="7946" width="10.7109375" style="106" customWidth="1"/><col min="7947" max="7947" width="8.5703125" style="106" customWidth="1"/><col min="7948" max="7948" width="12.42578125" style="106" customWidth="1"/><col min="7949" max="7950" width="11.28515625" style="106" customWidth="1"/><col min="7951" max="7951" width="10.42578125" style="106" customWidth="1"/><col min="7952" max="7952" width="11.42578125" style="106"/><col min="7953" max="7954" width="12.5703125" style="106" customWidth="1"/><col min="7955" max="8192" width="11.42578125" style="106"/><col min="8193" max="8193" width="3.28515625" style="106" customWidth="1"/><col min="8194" max="8194" width="56.140625" style="106" customWidth="1"/><col min="8195" max="8195" width="13" style="106" customWidth="1"/><col min="8196" max="8196" width="12.7109375" style="106" customWidth="1"/><col min="8197" max="8197" width="11.5703125" style="106" customWidth="1"/><col min="8198" max="8198" width="11.140625" style="106" customWidth="1"/><col min="8199" max="8199" width="11.28515625" style="106" customWidth="1"/><col min="8200" max="8200" width="10.140625" style="106" customWidth="1"/><col min="8201" max="8201" width="9.5703125" style="106" customWidth="1"/><col min="8202" max="8202" width="10.7109375" style="106" customWidth="1"/><col min="8203" max="8203" width="8.5703125" style="106" customWidth="1"/><col min="8204" max="8204" width="12.42578125" style="106" customWidth="1"/><col min="8205" max="8206" width="11.28515625" style="106" customWidth="1"/><col min="8207" max="8207" width="10.42578125" style="106" customWidth="1"/><col min="8208" max="8208" width="11.42578125" style="106"/><col min="8209" max="8210" width="12.5703125" style="106" customWidth="1"/><col min="8211" max="8448" width="11.42578125" style="106"/><col min="8449" max="8449" width="3.28515625" style="106" customWidth="1"/><col min="8450" max="8450" width="56.140625" style="106" customWidth="1"/><col min="8451" max="8451" width="13" style="106" customWidth="1"/><col min="8452" max="8452" width="12.7109375" style="106" customWidth="1"/><col min="8453" max="8453" width="11.5703125" style="106" customWidth="1"/><col min="8454" max="8454" width="11.140625" style="106" customWidth="1"/><col min="8455" max="8455" width="11.28515625" style="106" customWidth="1"/><col min="8456" max="8456" width="10.140625" style="106" customWidth="1"/><col min="8457" max="8457" width="9.5703125" style="106" customWidth="1"/><col min="8458" max="8458" width="10.7109375" style="106" customWidth="1"/><col min="8459" max="8459" width="8.5703125" style="106" customWidth="1"/><col min="8460" max="8460" width="12.42578125" style="106" customWidth="1"/><col min="8461" max="8462" width="11.28515625" style="106" customWidth="1"/><col min="8463" max="8463" width="10.42578125" style="106" customWidth="1"/><col min="8464" max="8464" width="11.42578125" style="106"/><col min="8465" max="8466" width="12.5703125" style="106" customWidth="1"/><col min="8467" max="8704" width="11.42578125" style="106"/><col min="8705" max="8705" width="3.28515625" style="106" customWidth="1"/><col min="8706" max="8706" width="56.140625" style="106" customWidth="1"/><col min="8707" max="8707" width="13" style="106" customWidth="1"/><col min="8708" max="8708" width="12.7109375" style="106" customWidth="1"/><col min="8709" max="8709" width="11.5703125" style="106" customWidth="1"/><col min="8710" max="8710" width="11.140625" style="106" customWidth="1"/><col min="8711" max="8711" width="11.28515625" style="106" customWidth="1"/><col min="8712" max="8712" width="10.140625" style="106" customWidth="1"/><col min="8713" max="8713" width="9.5703125" style="106" customWidth="1"/><col min="8714" max="8714" width="10.7109375" style="106" customWidth="1"/><col min="8715" max="8715" width="8.5703125" style="106" customWidth="1"/><col min="8716" max="8716" width="12.42578125" style="106" customWidth="1"/><col min="8717" max="8718" width="11.28515625" style="106" customWidth="1"/><col min="8719" max="8719" width="10.42578125" style="106" customWidth="1"/><col min="8720" max="8720" width="11.42578125" style="106"/><col min="8721" max="8722" width="12.5703125" style="106" customWidth="1"/><col min="8723" max="8960" width="11.42578125" style="106"/><col min="8961" max="8961" width="3.28515625" style="106" customWidth="1"/><col min="8962" max="8962" width="56.140625" style="106" customWidth="1"/><col min="8963" max="8963" width="13" style="106" customWidth="1"/><col min="8964" max="8964" width="12.7109375" style="106" customWidth="1"/><col min="8965" max="8965" width="11.5703125" style="106" customWidth="1"/><col min="8966" max="8966" width="11.140625" style="106" customWidth="1"/><col min="8967" max="8967" width="11.28515625" style="106" customWidth="1"/><col min="8968" max="8968" width="10.140625" style="106" customWidth="1"/><col min="8969" max="8969" width="9.5703125" style="106" customWidth="1"/><col min="8970" max="8970" width="10.7109375" style="106" customWidth="1"/><col min="8971" max="8971" width="8.5703125" style="106" customWidth="1"/><col min="8972" max="8972" width="12.42578125" style="106" customWidth="1"/><col min="8973" max="8974" width="11.28515625" style="106" customWidth="1"/><col min="8975" max="8975" width="10.42578125" style="106" customWidth="1"/><col min="8976" max="8976" width="11.42578125" style="106"/><col min="8977" max="8978" width="12.5703125" style="106" customWidth="1"/><col min="8979" max="9216" width="11.42578125" style="106"/><col min="9217" max="9217" width="3.28515625" style="106" customWidth="1"/><col min="9218" max="9218" width="56.140625" style="106" customWidth="1"/><col min="9219" max="9219" width="13" style="106" customWidth="1"/><col min="9220" max="9220" width="12.7109375" style="106" customWidth="1"/><col min="9221" max="9221" width="11.5703125" style="106" customWidth="1"/><col min="9222" max="9222" width="11.140625" style="106" customWidth="1"/><col min="9223" max="9223" width="11.28515625" style="106" customWidth="1"/><col min="9224" max="9224" width="10.140625" style="106" customWidth="1"/><col min="9225" max="9225" width="9.5703125" style="106" customWidth="1"/><col min="9226" max="9226" width="10.7109375" style="106" customWidth="1"/><col min="9227" max="9227" width="8.5703125" style="106" customWidth="1"/><col min="9228" max="9228" width="12.42578125" style="106" customWidth="1"/><col min="9229" max="9230" width="11.28515625" style="106" customWidth="1"/><col min="9231" max="9231" width="10.42578125" style="106" customWidth="1"/><col min="9232" max="9232" width="11.42578125" style="106"/><col min="9233" max="9234" width="12.5703125" style="106" customWidth="1"/><col min="9235" max="9472" width="11.42578125" style="106"/><col min="9473" max="9473" width="3.28515625" style="106" customWidth="1"/><col min="9474" max="9474" width="56.140625" style="106" customWidth="1"/><col min="9475" max="9475" width="13" style="106" customWidth="1"/><col min="9476" max="9476" width="12.7109375" style="106" customWidth="1"/><col min="9477" max="9477" width="11.5703125" style="106" customWidth="1"/><col min="9478" max="9478" width="11.140625" style="106" customWidth="1"/><col min="9479" max="9479" width="11.28515625" style="106" customWidth="1"/><col min="9480" max="9480" width="10.140625" style="106" customWidth="1"/><col min="9481" max="9481" width="9.5703125" style="106" customWidth="1"/><col min="9482" max="9482" width="10.7109375" style="106" customWidth="1"/><col min="9483" max="9483" width="8.5703125" style="106" customWidth="1"/><col min="9484" max="9484" width="12.42578125" style="106" customWidth="1"/><col min="9485" max="9486" width="11.28515625" style="106" customWidth="1"/><col min="9487" max="9487" width="10.42578125" style="106" customWidth="1"/><col min="9488" max="9488" width="11.42578125" style="106"/><col min="9489" max="9490" width="12.5703125" style="106" customWidth="1"/><col min="9491" max="9728" width="11.42578125" style="106"/><col min="9729" max="9729" width="3.28515625" style="106" customWidth="1"/><col min="9730" max="9730" width="56.140625" style="106" customWidth="1"/><col min="9731" max="9731" width="13" style="106" customWidth="1"/><col min="9732" max="9732" width="12.7109375" style="106" customWidth="1"/><col min="9733" max="9733" width="11.5703125" style="106" customWidth="1"/><col min="9734" max="9734" width="11.140625" style="106" customWidth="1"/><col min="9735" max="9735" width="11.28515625" style="106" customWidth="1"/><col min="9736" max="9736" width="10.140625" style="106" customWidth="1"/><col min="9737" max="9737" width="9.5703125" style="106" customWidth="1"/><col min="9738" max="9738" width="10.7109375" style="106" customWidth="1"/><col min="9739" max="9739" width="8.5703125" style="106" customWidth="1"/><col min="9740" max="9740" width="12.42578125" style="106" customWidth="1"/><col min="9741" max="9742" width="11.28515625" style="106" customWidth="1"/><col min="9743" max="9743" width="10.42578125" style="106" customWidth="1"/><col min="9744" max="9744" width="11.42578125" style="106"/><col min="9745" max="9746" width="12.5703125" style="106" customWidth="1"/><col min="9747" max="9984" width="11.42578125" style="106"/><col min="9985" max="9985" width="3.28515625" style="106" customWidth="1"/><col min="9986" max="9986" width="56.140625" style="106" customWidth="1"/><col min="9987" max="9987" width="13" style="106" customWidth="1"/><col min="9988" max="9988" width="12.7109375" style="106" customWidth="1"/><col min="9989" max="9989" width="11.5703125" style="106" customWidth="1"/><col min="9990" max="9990" width="11.140625" style="106" customWidth="1"/><col min="9991" max="9991" width="11.28515625" style="106" customWidth="1"/><col min="9992" max="9992" width="10.140625" style="106" customWidth="1"/><col min="9993" max="9993" width="9.5703125" style="106" customWidth="1"/><col min="9994" max="9994" width="10.7109375" style="106" customWidth="1"/><col min="9995" max="9995" width="8.5703125" style="106" customWidth="1"/><col min="9996" max="9996" width="12.42578125" style="106" customWidth="1"/><col min="9997" max="9998" width="11.28515625" style="106" customWidth="1"/><col min="9999" max="9999" width="10.42578125" style="106" customWidth="1"/><col min="10000" max="10000" width="11.42578125" style="106"/><col min="10001" max="10002" width="12.5703125" style="106" customWidth="1"/><col min="10003" max="10240" width="11.42578125" style="106"/><col min="10241" max="10241" width="3.28515625" style="106" customWidth="1"/><col min="10242" max="10242" width="56.140625" style="106" customWidth="1"/><col min="10243" max="10243" width="13" style="106" customWidth="1"/><col min="10244" max="10244" width="12.7109375" style="106" customWidth="1"/><col min="10245" max="10245" width="11.5703125" style="106" customWidth="1"/><col min="10246" max="10246" width="11.140625" style="106" customWidth="1"/><col min="10247" max="10247" width="11.28515625" style="106" customWidth="1"/><col min="10248" max="10248" width="10.140625" style="106" customWidth="1"/><col min="10249" max="10249" width="9.5703125" style="106" customWidth="1"/><col min="10250" max="10250" width="10.7109375" style="106" customWidth="1"/><col min="10251" max="10251" width="8.5703125" style="106" customWidth="1"/><col min="10252" max="10252" width="12.42578125" style="106" customWidth="1"/><col min="10253" max="10254" width="11.28515625" style="106" customWidth="1"/><col min="10255" max="10255" width="10.42578125" style="106" customWidth="1"/><col min="10256" max="10256" width="11.42578125" style="106"/><col min="10257" max="10258" width="12.5703125" style="106" customWidth="1"/><col min="10259" max="10496" width="11.42578125" style="106"/><col min="10497" max="10497" width="3.28515625" style="106" customWidth="1"/><col min="10498" max="10498" width="56.140625" style="106" customWidth="1"/><col min="10499" max="10499" width="13" style="106" customWidth="1"/><col min="10500" max="10500" width="12.7109375" style="106" customWidth="1"/><col min="10501" max="10501" width="11.5703125" style="106" customWidth="1"/><col min="10502" max="10502" width="11.140625" style="106" customWidth="1"/><col min="10503" max="10503" width="11.28515625" style="106" customWidth="1"/><col min="10504" max="10504" width="10.140625" style="106" customWidth="1"/><col min="10505" max="10505" width="9.5703125" style="106" customWidth="1"/><col min="10506" max="10506" width="10.7109375" style="106" customWidth="1"/><col min="10507" max="10507" width="8.5703125" style="106" customWidth="1"/><col min="10508" max="10508" width="12.42578125" style="106" customWidth="1"/><col min="10509" max="10510" width="11.28515625" style="106" customWidth="1"/><col min="10511" max="10511" width="10.42578125" style="106" customWidth="1"/><col min="10512" max="10512" width="11.42578125" style="106"/><col min="10513" max="10514" width="12.5703125" style="106" customWidth="1"/><col min="10515" max="10752" width="11.42578125" style="106"/><col min="10753" max="10753" width="3.28515625" style="106" customWidth="1"/><col min="10754" max="10754" width="56.140625" style="106" customWidth="1"/><col min="10755" max="10755" width="13" style="106" customWidth="1"/><col min="10756" max="10756" width="12.7109375" style="106" customWidth="1"/><col min="10757" max="10757" width="11.5703125" style="106" customWidth="1"/><col min="10758" max="10758" width="11.140625" style="106" customWidth="1"/><col min="10759" max="10759" width="11.28515625" style="106" customWidth="1"/><col min="10760" max="10760" width="10.140625" style="106" customWidth="1"/><col min="10761" max="10761" width="9.5703125" style="106" customWidth="1"/><col min="10762" max="10762" width="10.7109375" style="106" customWidth="1"/><col min="10763" max="10763" width="8.5703125" style="106" customWidth="1"/><col min="10764" max="10764" width="12.42578125" style="106" customWidth="1"/><col min="10765" max="10766" width="11.28515625" style="106" customWidth="1"/><col min="10767" max="10767" width="10.42578125" style="106" customWidth="1"/><col min="10768" max="10768" width="11.42578125" style="106"/><col min="10769" max="10770" width="12.5703125" style="106" customWidth="1"/><col min="10771" max="11008" width="11.42578125" style="106"/><col min="11009" max="11009" width="3.28515625" style="106" customWidth="1"/><col min="11010" max="11010" width="56.140625" style="106" customWidth="1"/><col min="11011" max="11011" width="13" style="106" customWidth="1"/><col min="11012" max="11012" width="12.7109375" style="106" customWidth="1"/><col min="11013" max="11013" width="11.5703125" style="106" customWidth="1"/><col min="11014" max="11014" width="11.140625" style="106" customWidth="1"/><col min="11015" max="11015" width="11.28515625" style="106" customWidth="1"/><col min="11016" max="11016" width="10.140625" style="106" customWidth="1"/><col min="11017" max="11017" width="9.5703125" style="106" customWidth="1"/><col min="11018" max="11018" width="10.7109375" style="106" customWidth="1"/><col min="11019" max="11019" width="8.5703125" style="106" customWidth="1"/><col min="11020" max="11020" width="12.42578125" style="106" customWidth="1"/><col min="11021" max="11022" width="11.28515625" style="106" customWidth="1"/><col min="11023" max="11023" width="10.42578125" style="106" customWidth="1"/><col min="11024" max="11024" width="11.42578125" style="106"/><col min="11025" max="11026" width="12.5703125" style="106" customWidth="1"/><col min="11027" max="11264" width="11.42578125" style="106"/><col min="11265" max="11265" width="3.28515625" style="106" customWidth="1"/><col min="11266" max="11266" width="56.140625" style="106" customWidth="1"/><col min="11267" max="11267" width="13" style="106" customWidth="1"/><col min="11268" max="11268" width="12.7109375" style="106" customWidth="1"/><col min="11269" max="11269" width="11.5703125" style="106" customWidth="1"/><col min="11270" max="11270" width="11.140625" style="106" customWidth="1"/><col min="11271" max="11271" width="11.28515625" style="106" customWidth="1"/><col min="11272" max="11272" width="10.140625" style="106" customWidth="1"/><col min="11273" max="11273" width="9.5703125" style="106" customWidth="1"/><col min="11274" max="11274" width="10.7109375" style="106" customWidth="1"/><col min="11275" max="11275" width="8.5703125" style="106" customWidth="1"/><col min="11276" max="11276" width="12.42578125" style="106" customWidth="1"/><col min="11277" max="11278" width="11.28515625" style="106" customWidth="1"/><col min="11279" max="11279" width="10.42578125" style="106" customWidth="1"/><col min="11280" max="11280" width="11.42578125" style="106"/><col min="11281" max="11282" width="12.5703125" style="106" customWidth="1"/><col min="11283" max="11520" width="11.42578125" style="106"/><col min="11521" max="11521" width="3.28515625" style="106" customWidth="1"/><col min="11522" max="11522" width="56.140625" style="106" customWidth="1"/><col min="11523" max="11523" width="13" style="106" customWidth="1"/><col min="11524" max="11524" width="12.7109375" style="106" customWidth="1"/><col min="11525" max="11525" width="11.5703125" style="106" customWidth="1"/><col min="11526" max="11526" width="11.140625" style="106" customWidth="1"/><col min="11527" max="11527" width="11.28515625" style="106" customWidth="1"/><col min="11528" max="11528" width="10.140625" style="106" customWidth="1"/><col min="11529" max="11529" width="9.5703125" style="106" customWidth="1"/><col min="11530" max="11530" width="10.7109375" style="106" customWidth="1"/><col min="11531" max="11531" width="8.5703125" style="106" customWidth="1"/><col min="11532" max="11532" width="12.42578125" style="106" customWidth="1"/><col min="11533" max="11534" width="11.28515625" style="106" customWidth="1"/><col min="11535" max="11535" width="10.42578125" style="106" customWidth="1"/><col min="11536" max="11536" width="11.42578125" style="106"/><col min="11537" max="11538" width="12.5703125" style="106" customWidth="1"/><col min="11539" max="11776" width="11.42578125" style="106"/><col min="11777" max="11777" width="3.28515625" style="106" customWidth="1"/><col min="11778" max="11778" width="56.140625" style="106" customWidth="1"/><col min="11779" max="11779" width="13" style="106" customWidth="1"/><col min="11780" max="11780" width="12.7109375" style="106" customWidth="1"/><col min="11781" max="11781" width="11.5703125" style="106" customWidth="1"/><col min="11782" max="11782" width="11.140625" style="106" customWidth="1"/><col min="11783" max="11783" width="11.28515625" style="106" customWidth="1"/><col min="11784" max="11784" width="10.140625" style="106" customWidth="1"/><col min="11785" max="11785" width="9.5703125" style="106" customWidth="1"/><col min="11786" max="11786" width="10.7109375" style="106" customWidth="1"/><col min="11787" max="11787" width="8.5703125" style="106" customWidth="1"/><col min="11788" max="11788" width="12.42578125" style="106" customWidth="1"/><col min="11789" max="11790" width="11.28515625" style="106" customWidth="1"/><col min="11791" max="11791" width="10.42578125" style="106" customWidth="1"/><col min="11792" max="11792" width="11.42578125" style="106"/><col min="11793" max="11794" width="12.5703125" style="106" customWidth="1"/><col min="11795" max="12032" width="11.42578125" style="106"/><col min="12033" max="12033" width="3.28515625" style="106" customWidth="1"/><col min="12034" max="12034" width="56.140625" style="106" customWidth="1"/><col min="12035" max="12035" width="13" style="106" customWidth="1"/><col min="12036" max="12036" width="12.7109375" style="106" customWidth="1"/><col min="12037" max="12037" width="11.5703125" style="106" customWidth="1"/><col min="12038" max="12038" width="11.140625" style="106" customWidth="1"/><col min="12039" max="12039" width="11.28515625" style="106" customWidth="1"/><col min="12040" max="12040" width="10.140625" style="106" customWidth="1"/><col min="12041" max="12041" width="9.5703125" style="106" customWidth="1"/><col min="12042" max="12042" width="10.7109375" style="106" customWidth="1"/><col min="12043" max="12043" width="8.5703125" style="106" customWidth="1"/><col min="12044" max="12044" width="12.42578125" style="106" customWidth="1"/><col min="12045" max="12046" width="11.28515625" style="106" customWidth="1"/><col min="12047" max="12047" width="10.42578125" style="106" customWidth="1"/><col min="12048" max="12048" width="11.42578125" style="106"/><col min="12049" max="12050" width="12.5703125" style="106" customWidth="1"/><col min="12051" max="12288" width="11.42578125" style="106"/><col min="12289" max="12289" width="3.28515625" style="106" customWidth="1"/><col min="12290" max="12290" width="56.140625" style="106" customWidth="1"/><col min="12291" max="12291" width="13" style="106" customWidth="1"/><col min="12292" max="12292" width="12.7109375" style="106" customWidth="1"/><col min="12293" max="12293" width="11.5703125" style="106" customWidth="1"/><col min="12294" max="12294" width="11.140625" style="106" customWidth="1"/><col min="12295" max="12295" width="11.28515625" style="106" customWidth="1"/><col min="12296" max="12296" width="10.140625" style="106" customWidth="1"/><col min="12297" max="12297" width="9.5703125" style="106" customWidth="1"/><col min="12298" max="12298" width="10.7109375" style="106" customWidth="1"/><col min="12299" max="12299" width="8.5703125" style="106" customWidth="1"/><col min="12300" max="12300" width="12.42578125" style="106" customWidth="1"/><col min="12301" max="12302" width="11.28515625" style="106" customWidth="1"/><col min="12303" max="12303" width="10.42578125" style="106" customWidth="1"/><col min="12304" max="12304" width="11.42578125" style="106"/><col min="12305" max="12306" width="12.5703125" style="106" customWidth="1"/><col min="12307" max="12544" width="11.42578125" style="106"/><col min="12545" max="12545" width="3.28515625" style="106" customWidth="1"/><col min="12546" max="12546" width="56.140625" style="106" customWidth="1"/><col min="12547" max="12547" width="13" style="106" customWidth="1"/><col min="12548" max="12548" width="12.7109375" style="106" customWidth="1"/><col min="12549" max="12549" width="11.5703125" style="106" customWidth="1"/><col min="12550" max="12550" width="11.140625" style="106" customWidth="1"/><col min="12551" max="12551" width="11.28515625" style="106" customWidth="1"/><col min="12552" max="12552" width="10.140625" style="106" customWidth="1"/><col min="12553" max="12553" width="9.5703125" style="106" customWidth="1"/><col min="12554" max="12554" width="10.7109375" style="106" customWidth="1"/><col min="12555" max="12555" width="8.5703125" style="106" customWidth="1"/><col min="12556" max="12556" width="12.42578125" style="106" customWidth="1"/><col min="12557" max="12558" width="11.28515625" style="106" customWidth="1"/><col min="12559" max="12559" width="10.42578125" style="106" customWidth="1"/><col min="12560" max="12560" width="11.42578125" style="106"/><col min="12561" max="12562" width="12.5703125" style="106" customWidth="1"/><col min="12563" max="12800" width="11.42578125" style="106"/><col min="12801" max="12801" width="3.28515625" style="106" customWidth="1"/><col min="12802" max="12802" width="56.140625" style="106" customWidth="1"/><col min="12803" max="12803" width="13" style="106" customWidth="1"/><col min="12804" max="12804" width="12.7109375" style="106" customWidth="1"/><col min="12805" max="12805" width="11.5703125" style="106" customWidth="1"/><col min="12806" max="12806" width="11.140625" style="106" customWidth="1"/><col min="12807" max="12807" width="11.28515625" style="106" customWidth="1"/><col min="12808" max="12808" width="10.140625" style="106" customWidth="1"/><col min="12809" max="12809" width="9.5703125" style="106" customWidth="1"/><col min="12810" max="12810" width="10.7109375" style="106" customWidth="1"/><col min="12811" max="12811" width="8.5703125" style="106" customWidth="1"/><col min="12812" max="12812" width="12.42578125" style="106" customWidth="1"/><col min="12813" max="12814" width="11.28515625" style="106" customWidth="1"/><col min="12815" max="12815" width="10.42578125" style="106" customWidth="1"/><col min="12816" max="12816" width="11.42578125" style="106"/><col min="12817" max="12818" width="12.5703125" style="106" customWidth="1"/><col min="12819" max="13056" width="11.42578125" style="106"/><col min="13057" max="13057" width="3.28515625" style="106" customWidth="1"/><col min="13058" max="13058" width="56.140625" style="106" customWidth="1"/><col min="13059" max="13059" width="13" style="106" customWidth="1"/><col min="13060" max="13060" width="12.7109375" style="106" customWidth="1"/><col min="13061" max="13061" width="11.5703125" style="106" customWidth="1"/><col min="13062" max="13062" width="11.140625" style="106" customWidth="1"/><col min="13063" max="13063" width="11.28515625" style="106" customWidth="1"/><col min="13064" max="13064" width="10.140625" style="106" customWidth="1"/><col min="13065" max="13065" width="9.5703125" style="106" customWidth="1"/><col min="13066" max="13066" width="10.7109375" style="106" customWidth="1"/><col min="13067" max="13067" width="8.5703125" style="106" customWidth="1"/><col min="13068" max="13068" width="12.42578125" style="106" customWidth="1"/><col min="13069" max="13070" width="11.28515625" style="106" customWidth="1"/><col min="13071" max="13071" width="10.42578125" style="106" customWidth="1"/><col min="13072" max="13072" width="11.42578125" style="106"/><col min="13073" max="13074" width="12.5703125" style="106" customWidth="1"/><col min="13075" max="13312" width="11.42578125" style="106"/><col min="13313" max="13313" width="3.28515625" style="106" customWidth="1"/><col min="13314" max="13314" width="56.140625" style="106" customWidth="1"/><col min="13315" max="13315" width="13" style="106" customWidth="1"/><col min="13316" max="13316" width="12.7109375" style="106" customWidth="1"/><col min="13317" max="13317" width="11.5703125" style="106" customWidth="1"/><col min="13318" max="13318" width="11.140625" style="106" customWidth="1"/><col min="13319" max="13319" width="11.28515625" style="106" customWidth="1"/><col min="13320" max="13320" width="10.140625" style="106" customWidth="1"/><col min="13321" max="13321" width="9.5703125" style="106" customWidth="1"/><col min="13322" max="13322" width="10.7109375" style="106" customWidth="1"/><col min="13323" max="13323" width="8.5703125" style="106" customWidth="1"/><col min="13324" max="13324" width="12.42578125" style="106" customWidth="1"/><col min="13325" max="13326" width="11.28515625" style="106" customWidth="1"/><col min="13327" max="13327" width="10.42578125" style="106" customWidth="1"/><col min="13328" max="13328" width="11.42578125" style="106"/><col min="13329" max="13330" width="12.5703125" style="106" customWidth="1"/><col min="13331" max="13568" width="11.42578125" style="106"/><col min="13569" max="13569" width="3.28515625" style="106" customWidth="1"/><col min="13570" max="13570" width="56.140625" style="106" customWidth="1"/><col min="13571" max="13571" width="13" style="106" customWidth="1"/><col min="13572" max="13572" width="12.7109375" style="106" customWidth="1"/><col min="13573" max="13573" width="11.5703125" style="106" customWidth="1"/><col min="13574" max="13574" width="11.140625" style="106" customWidth="1"/><col min="13575" max="13575" width="11.28515625" style="106" customWidth="1"/><col min="13576" max="13576" width="10.140625" style="106" customWidth="1"/><col min="13577" max="13577" width="9.5703125" style="106" customWidth="1"/><col min="13578" max="13578" width="10.7109375" style="106" customWidth="1"/><col min="13579" max="13579" width="8.5703125" style="106" customWidth="1"/><col min="13580" max="13580" width="12.42578125" style="106" customWidth="1"/><col min="13581" max="13582" width="11.28515625" style="106" customWidth="1"/><col min="13583" max="13583" width="10.42578125" style="106" customWidth="1"/><col min="13584" max="13584" width="11.42578125" style="106"/><col min="13585" max="13586" width="12.5703125" style="106" customWidth="1"/><col min="13587" max="13824" width="11.42578125" style="106"/><col min="13825" max="13825" width="3.28515625" style="106" customWidth="1"/><col min="13826" max="13826" width="56.140625" style="106" customWidth="1"/><col min="13827" max="13827" width="13" style="106" customWidth="1"/><col min="13828" max="13828" width="12.7109375" style="106" customWidth="1"/><col min="13829" max="13829" width="11.5703125" style="106" customWidth="1"/><col min="13830" max="13830" width="11.140625" style="106" customWidth="1"/><col min="13831" max="13831" width="11.28515625" style="106" customWidth="1"/><col min="13832" max="13832" width="10.140625" style="106" customWidth="1"/><col min="13833" max="13833" width="9.5703125" style="106" customWidth="1"/><col min="13834" max="13834" width="10.7109375" style="106" customWidth="1"/><col min="13835" max="13835" width="8.5703125" style="106" customWidth="1"/><col min="13836" max="13836" width="12.42578125" style="106" customWidth="1"/><col min="13837" max="13838" width="11.28515625" style="106" customWidth="1"/><col min="13839" max="13839" width="10.42578125" style="106" customWidth="1"/><col min="13840" max="13840" width="11.42578125" style="106"/><col min="13841" max="13842" width="12.5703125" style="106" customWidth="1"/><col min="13843" max="14080" width="11.42578125" style="106"/><col min="14081" max="14081" width="3.28515625" style="106" customWidth="1"/><col min="14082" max="14082" width="56.140625" style="106" customWidth="1"/><col min="14083" max="14083" width="13" style="106" customWidth="1"/><col min="14084" max="14084" width="12.7109375" style="106" customWidth="1"/><col min="14085" max="14085" width="11.5703125" style="106" customWidth="1"/><col min="14086" max="14086" width="11.140625" style="106" customWidth="1"/><col min="14087" max="14087" width="11.28515625" style="106" customWidth="1"/><col min="14088" max="14088" width="10.140625" style="106" customWidth="1"/><col min="14089" max="14089" width="9.5703125" style="106" customWidth="1"/><col min="14090" max="14090" width="10.7109375" style="106" customWidth="1"/><col min="14091" max="14091" width="8.5703125" style="106" customWidth="1"/><col min="14092" max="14092" width="12.42578125" style="106" customWidth="1"/><col min="14093" max="14094" width="11.28515625" style="106" customWidth="1"/><col min="14095" max="14095" width="10.42578125" style="106" customWidth="1"/><col min="14096" max="14096" width="11.42578125" style="106"/><col min="14097" max="14098" width="12.5703125" style="106" customWidth="1"/><col min="14099" max="14336" width="11.42578125" style="106"/><col min="14337" max="14337" width="3.28515625" style="106" customWidth="1"/><col min="14338" max="14338" width="56.140625" style="106" customWidth="1"/><col min="14339" max="14339" width="13" style="106" customWidth="1"/><col min="14340" max="14340" width="12.7109375" style="106" customWidth="1"/><col min="14341" max="14341" width="11.5703125" style="106" customWidth="1"/><col min="14342" max="14342" width="11.140625" style="106" customWidth="1"/><col min="14343" max="14343" width="11.28515625" style="106" customWidth="1"/><col min="14344" max="14344" width="10.140625" style="106" customWidth="1"/><col min="14345" max="14345" width="9.5703125" style="106" customWidth="1"/><col min="14346" max="14346" width="10.7109375" style="106" customWidth="1"/><col min="14347" max="14347" width="8.5703125" style="106" customWidth="1"/><col min="14348" max="14348" width="12.42578125" style="106" customWidth="1"/><col min="14349" max="14350" width="11.28515625" style="106" customWidth="1"/><col min="14351" max="14351" width="10.42578125" style="106" customWidth="1"/><col min="14352" max="14352" width="11.42578125" style="106"/><col min="14353" max="14354" width="12.5703125" style="106" customWidth="1"/><col min="14355" max="14592" width="11.42578125" style="106"/><col min="14593" max="14593" width="3.28515625" style="106" customWidth="1"/><col min="14594" max="14594" width="56.140625" style="106" customWidth="1"/><col min="14595" max="14595" width="13" style="106" customWidth="1"/><col min="14596" max="14596" width="12.7109375" style="106" customWidth="1"/><col min="14597" max="14597" width="11.5703125" style="106" customWidth="1"/><col min="14598" max="14598" width="11.140625" style="106" customWidth="1"/><col min="14599" max="14599" width="11.28515625" style="106" customWidth="1"/><col min="14600" max="14600" width="10.140625" style="106" customWidth="1"/><col min="14601" max="14601" width="9.5703125" style="106" customWidth="1"/><col min="14602" max="14602" width="10.7109375" style="106" customWidth="1"/><col min="14603" max="14603" width="8.5703125" style="106" customWidth="1"/><col min="14604" max="14604" width="12.42578125" style="106" customWidth="1"/><col min="14605" max="14606" width="11.28515625" style="106" customWidth="1"/><col min="14607" max="14607" width="10.42578125" style="106" customWidth="1"/><col min="14608" max="14608" width="11.42578125" style="106"/><col min="14609" max="14610" width="12.5703125" style="106" customWidth="1"/><col min="14611" max="14848" width="11.42578125" style="106"/><col min="14849" max="14849" width="3.28515625" style="106" customWidth="1"/><col min="14850" max="14850" width="56.140625" style="106" customWidth="1"/><col min="14851" max="14851" width="13" style="106" customWidth="1"/><col min="14852" max="14852" width="12.7109375" style="106" customWidth="1"/><col min="14853" max="14853" width="11.5703125" style="106" customWidth="1"/><col min="14854" max="14854" width="11.140625" style="106" customWidth="1"/><col min="14855" max="14855" width="11.28515625" style="106" customWidth="1"/><col min="14856" max="14856" width="10.140625" style="106" customWidth="1"/><col min="14857" max="14857" width="9.5703125" style="106" customWidth="1"/><col min="14858" max="14858" width="10.7109375" style="106" customWidth="1"/><col min="14859" max="14859" width="8.5703125" style="106" customWidth="1"/><col min="14860" max="14860" width="12.42578125" style="106" customWidth="1"/><col min="14861" max="14862" width="11.28515625" style="106" customWidth="1"/><col min="14863" max="14863" width="10.42578125" style="106" customWidth="1"/><col min="14864" max="14864" width="11.42578125" style="106"/><col min="14865" max="14866" width="12.5703125" style="106" customWidth="1"/><col min="14867" max="15104" width="11.42578125" style="106"/><col min="15105" max="15105" width="3.28515625" style="106" customWidth="1"/><col min="15106" max="15106" width="56.140625" style="106" customWidth="1"/><col min="15107" max="15107" width="13" style="106" customWidth="1"/><col min="15108" max="15108" width="12.7109375" style="106" customWidth="1"/><col min="15109" max="15109" width="11.5703125" style="106" customWidth="1"/><col min="15110" max="15110" width="11.140625" style="106" customWidth="1"/><col min="15111" max="15111" width="11.28515625" style="106" customWidth="1"/><col min="15112" max="15112" width="10.140625" style="106" customWidth="1"/><col min="15113" max="15113" width="9.5703125" style="106" customWidth="1"/><col min="15114" max="15114" width="10.7109375" style="106" customWidth="1"/><col min="15115" max="15115" width="8.5703125" style="106" customWidth="1"/><col min="15116" max="15116" width="12.42578125" style="106" customWidth="1"/><col min="15117" max="15118" width="11.28515625" style="106" customWidth="1"/><col min="15119" max="15119" width="10.42578125" style="106" customWidth="1"/><col min="15120" max="15120" width="11.42578125" style="106"/><col min="15121" max="15122" width="12.5703125" style="106" customWidth="1"/><col min="15123" max="15360" width="11.42578125" style="106"/><col min="15361" max="15361" width="3.28515625" style="106" customWidth="1"/><col min="15362" max="15362" width="56.140625" style="106" customWidth="1"/><col min="15363" max="15363" width="13" style="106" customWidth="1"/><col min="15364" max="15364" width="12.7109375" style="106" customWidth="1"/><col min="15365" max="15365" width="11.5703125" style="106" customWidth="1"/><col min="15366" max="15366" width="11.140625" style="106" customWidth="1"/><col min="15367" max="15367" width="11.28515625" style="106" customWidth="1"/><col min="15368" max="15368" width="10.140625" style="106" customWidth="1"/><col min="15369" max="15369" width="9.5703125" style="106" customWidth="1"/><col min="15370" max="15370" width="10.7109375" style="106" customWidth="1"/><col min="15371" max="15371" width="8.5703125" style="106" customWidth="1"/><col min="15372" max="15372" width="12.42578125" style="106" customWidth="1"/><col min="15373" max="15374" width="11.28515625" style="106" customWidth="1"/><col min="15375" max="15375" width="10.42578125" style="106" customWidth="1"/><col min="15376" max="15376" width="11.42578125" style="106"/><col min="15377" max="15378" width="12.5703125" style="106" customWidth="1"/><col min="15379" max="15616" width="11.42578125" style="106"/><col min="15617" max="15617" width="3.28515625" style="106" customWidth="1"/><col min="15618" max="15618" width="56.140625" style="106" customWidth="1"/><col min="15619" max="15619" width="13" style="106" customWidth="1"/><col min="15620" max="15620" width="12.7109375" style="106" customWidth="1"/><col min="15621" max="15621" width="11.5703125" style="106" customWidth="1"/><col min="15622" max="15622" width="11.140625" style="106" customWidth="1"/><col min="15623" max="15623" width="11.28515625" style="106" customWidth="1"/><col min="15624" max="15624" width="10.140625" style="106" customWidth="1"/><col min="15625" max="15625" width="9.5703125" style="106" customWidth="1"/><col min="15626" max="15626" width="10.7109375" style="106" customWidth="1"/><col min="15627" max="15627" width="8.5703125" style="106" customWidth="1"/><col min="15628" max="15628" width="12.42578125" style="106" customWidth="1"/><col min="15629" max="15630" width="11.28515625" style="106" customWidth="1"/><col min="15631" max="15631" width="10.42578125" style="106" customWidth="1"/><col min="15632" max="15632" width="11.42578125" style="106"/><col min="15633" max="15634" width="12.5703125" style="106" customWidth="1"/><col min="15635" max="15872" width="11.42578125" style="106"/><col min="15873" max="15873" width="3.28515625" style="106" customWidth="1"/><col min="15874" max="15874" width="56.140625" style="106" customWidth="1"/><col min="15875" max="15875" width="13" style="106" customWidth="1"/><col min="15876" max="15876" width="12.7109375" style="106" customWidth="1"/><col min="15877" max="15877" width="11.5703125" style="106" customWidth="1"/><col min="15878" max="15878" width="11.140625" style="106" customWidth="1"/><col min="15879" max="15879" width="11.28515625" style="106" customWidth="1"/><col min="15880" max="15880" width="10.140625" style="106" customWidth="1"/><col min="15881" max="15881" width="9.5703125" style="106" customWidth="1"/><col min="15882" max="15882" width="10.7109375" style="106" customWidth="1"/><col min="15883" max="15883" width="8.5703125" style="106" customWidth="1"/><col min="15884" max="15884" width="12.42578125" style="106" customWidth="1"/><col min="15885" max="15886" width="11.28515625" style="106" customWidth="1"/><col min="15887" max="15887" width="10.42578125" style="106" customWidth="1"/><col min="15888" max="15888" width="11.42578125" style="106"/><col min="15889" max="15890" width="12.5703125" style="106" customWidth="1"/><col min="15891" max="16128" width="11.42578125" style="106"/><col min="16129" max="16129" width="3.28515625" style="106" customWidth="1"/><col min="16130" max="16130" width="56.140625" style="106" customWidth="1"/><col min="16131" max="16131" width="13" style="106" customWidth="1"/><col min="16132" max="16132" width="12.7109375" style="106" customWidth="1"/><col min="16133" max="16133" width="11.5703125" style="106" customWidth="1"/><col min="16134" max="16134" width="11.140625" style="106" customWidth="1"/><col min="16135" max="16135" width="11.28515625" style="106" customWidth="1"/><col min="16136" max="16136" width="10.140625" style="106" customWidth="1"/><col min="16137" max="16137" width="9.5703125" style="106" customWidth="1"/><col min="16138" max="16138" width="10.7109375" style="106" customWidth="1"/><col min="16139" max="16139" width="8.5703125" style="106" customWidth="1"/><col min="16140" max="16140" width="12.42578125" style="106" customWidth="1"/><col min="16141" max="16142" width="11.28515625" style="106" customWidth="1"/><col min="16143" max="16143" width="10.42578125" style="106" customWidth="1"/><col min="16144" max="16144" width="11.42578125" style="106"/><col min="16145" max="16146" width="12.5703125" style="106" customWidth="1"/><col min="16147" max="16384" width="11.42578125" style="106"/></cols><sheetData><row r="1" spans="1:30" s="17" customFormat="1" ht="116.25" customHeight="1"><c r="A1" s="333" t="str"><f>Translation!$A$31</f><v>Piano di Azione per l'Energia Sostenibile Insulare (ISEAP)</v></c><c r="B1" s="333"/><c r="C1" s="333"/><c r="D1" s="333"/><c r="E1" s="333"/><c r="F1" s="333"/><c r="G1" s="333"/><c r="H1" s="333"/><c r="I1" s="333"/><c r="J1" s="333"/><c r="K1" s="333"/><c r="L1" s="333"/><c r="M1" s="333"/><c r="N1" s="333"/><c r="O1" s="333"/><c r="P1" s="333"/><c r="Q1" s="333"/><c r="R1" s="333"/><c r="S1" s="333"/><c r="T1" s="333"/><c r="U1" s="333"/></row><row r="2" spans="1:30" s="17" customFormat="1" ht="28.5" customHeight="1"><c r="A2" s="222"/><c r="B2" s="223" t="s"><v>1459</v></c><c r="C2" s="222"/><c r="D2" s="222"/><c r="E2" s="222"/><c r="F2" s="224"/><c r="G2" s="224"/><c r="H2" s="70"/><c r="I2" s="67" t="str"><f>Translation!$A$10</f><v>Isola</v></c><c r="J2" s="68" t="str"><f>'Start here'!$B$5</f><v>SALINA - Comune di MALFA</v></c><c r="K2" s="70"/><c r="L2" s="70"/><c r="M2" s="70"/><c r="N2" s="70"/><c r="O2" s="70"/><c r="P2" s="70"/><c r="Q2" s="70"/><c r="R2" s="139"/><c r="S2" s="225"/><c r="T2" s="67" t="str"><f>Translation!$A$51</f><v>Anno Inventario</v></c><c r="U2" s="140"><v>2020</v></c></row><row r="3" spans="1:30" ht="28.5" customHeight="1"><c r="A3" s="226"/><c r="D3" s="226"/><c r="E3" s="226"/><c r="F3" s="226"/><c r="G3" s="226"/><c r="H3" s="226"/><c r="I3" s="226"/><c r="J3" s="227"/><c r="K3" s="227"/><c r="T3" s="228"/></row><row r="4" spans="1:30" ht="46.5" customHeight="1"><c r="A4" s="347" t="s"><v>1723</v></c><c r="B4" s="347"/><c r="C4" s="347"/><c r="D4" s="347"/><c r="E4" s="347"/><c r="F4" s="347"/><c r="G4" s="347"/><c r="H4" s="347"/><c r="I4" s="347"/><c r="J4" s="347"/><c r="K4" s="347"/><c r="L4" s="347"/><c r="M4" s="347"/><c r="N4" s="347"/><c r="O4" s="347"/><c r="P4" s="347"/><c r="Q4" s="347"/><c r="R4" s="347"/><c r="S4" s="347"/><c r="T4" s="347"/><c r="U4" s="347"/><c r="V4" s="229"/><c r="W4" s="229"/><c r="X4" s="229"/><c r="Y4" s="229"/><c r="Z4" s="229"/><c r="AA4" s="229"/><c r="AB4" s="229"/><c r="AC4" s="229"/><c r="AD4" s="229"/></row><row r="5" spans="1:30" ht="13.5" customHeight="1"><c r="A5" s="230"/><c r="B5" s="231"/><c r="C5" s="112"/><c r="D5" s="112"/><c r="E5" s="112"/><c r="F5" s="112"/><c r="G5" s="112"/><c r="H5" s="112"/><c r="I5" s="112"/><c r="J5" s="112"/><c r="K5" s="112"/><c r="L5" s="112"/><c r="M5" s="112"/><c r="N5" s="112"/></row><row r="6" spans="1:30" ht="18.75" customHeight="1"><c r="A6" s="232"/><c r="B6" s="233"/><c r="D6" s="234"/><c r="E6" s="234"/><c r="F6" s="234"/><c r="G6" s="235"/><c r="H6" s="130"/><c r="S6" s="351" t="str"><f>Translation!$A$53</f><v>Campi obbligatori</v></c><c r="T6" s="351"/><c r="U6" s="351"/></row><row r="7" spans="1:30" s="115" customFormat="1" ht="36"><c r="A7" s="113" t="s"><v>0</v></c><c r="B7" s="114" t="str"><f>Translation!A50</f><v>DATI GENERALI</v></c><c r="C7" s="238"/><c r="D7" s="238"/><c r="E7" s="238"/><c r="F7" s="238"/><c r="G7" s="238"/><c r="H7" s="238"/><c r="I7" s="238"/><c r="J7" s="238"/><c r="K7" s="238"/><c r="L7" s="239"/><c r="M7" s="238"/><c r="N7" s="238"/><c r="O7" s="238"/><c r="P7" s="238"/><c r="Q7" s="238"/><c r="R7" s="238"/><c r="S7" s="238"/><c r="T7" s="238"/><c r="U7" s="238"/><c r="V7" s="238"/><c r="W7" s="238"/><c r="X7" s="238"/><c r="Y7" s="238"/><c r="Z7" s="238"/><c r="AA7" s="238"/><c r="AB7" s="238"/><c r="AC7" s="238"/><c r="AD7" s="238"/></row><row r="8" spans="1:30" ht="21"><c r="A8" s="232"/><c r="B8" s="119" t="str"><f>Translation!A52</f><v>Numero abitanti</v></c><c r="C8" s="398"><v>1071</v></c><c r="D8" s="399"/><c r="E8" s="142" t="str"><f>"("&amp;U2&amp;")"</f><v>(2020)</v></c><c r="G8" s="240"/></row><row r="9" spans="1:30" ht="11.25" customHeight="1"><c r="A9" s="232"/><c r="E9" s="241"/><c r="F9" s="241"/><c r="G9" s="241"/><c r="H9" s="242"/><c r="J9" s="240"/><c r="K9" s="240"/></row><row r="10" spans="1:30" ht="21" customHeight="1"><c r="A10" s="243"/><c r="B10" s="118" t="str"><f>Translation!A13</f><v>Metodo di calcolo del CO2</v></c><c r="C10" s="400" t="str"><f>'Start here'!F7</f><v xml:space="preserve">IPCC fattori di emissione </v></c><c r="D10" s="400"/><c r="E10" s="400"/><c r="F10" s="400"/><c r="G10" s="400"/><c r="H10" s="400"/><c r="I10" s="400"/><c r="J10" s="400"/><c r="K10" s="125"/></row><row r="11" spans="1:30" ht="17.25" customHeight="1"><c r="A11" s="244"/><c r="B11" s="244"/><c r="C11" s="244"/><c r="D11" s="244"/><c r="E11" s="244"/><c r="F11" s="244"/><c r="G11" s="244"/><c r="H11" s="244"/><c r="I11" s="244"/><c r="J11" s="244"/><c r="K11" s="244"/><c r="L11" s="244"/><c r="M11" s="244"/><c r="N11" s="244"/><c r="O11" s="244"/><c r="P11" s="244"/><c r="Q11" s="244"/><c r="R11" s="244"/></row><row r="12" spans="1:30" s="115" customFormat="1" ht="36"><c r="A12" s="113" t="s"><v>4</v></c><c r="B12" s="114" t="str"><f>Translation!A54</f><v>RISULTATI DEL BILANCIO ENERGETICO</v></c><c r="C12" s="236"/><c r="D12" s="237"/><c r="E12" s="236"/><c r="F12" s="237"/><c r="G12" s="236"/><c r="H12" s="237"/><c r="I12" s="236"/><c r="J12" s="237"/><c r="K12" s="245"/><c r="L12" s="245"/><c r="M12" s="245"/><c r="N12" s="245"/><c r="O12" s="238"/><c r="P12" s="238"/><c r="Q12" s="238"/><c r="R12" s="238"/><c r="S12" s="238"/><c r="T12" s="238"/><c r="U12" s="238"/><c r="V12" s="238"/><c r="W12" s="238"/><c r="X12" s="238"/><c r="Y12" s="238"/><c r="Z12" s="238"/><c r="AA12" s="238"/><c r="AB12" s="238"/><c r="AC12" s="238"/><c r="AD12" s="238"/></row><row r="13" spans="1:30" s="74" customFormat="1" ht="31.5"><c r="A13" s="266"/><c r="B13" s="75" t="str"><f>Translation!A55</f><v>DOMANDA ENERGIA FINALE</v></c><c r="C13" s="267"/><c r="D13" s="267"/><c r="E13" s="267"/><c r="F13" s="267"/><c r="G13" s="267"/><c r="H13" s="267"/><c r="I13" s="267"/><c r="J13" s="267"/><c r="K13" s="267"/><c r="L13" s="267"/><c r="M13" s="267"/><c r="N13" s="267"/><c r="O13" s="267"/><c r="P13" s="267"/><c r="Q13" s="267"/><c r="R13" s="267"/><c r="S13" s="267"/><c r="T13" s="267"/><c r="U13" s="76" t="str"><f>Translation!$A$21</f><v>[MWh]</v></c><c r="V13" s="266"/><c r="W13" s="221"/><c r="X13" s="221"/><c r="Y13" s="221"/><c r="Z13" s="221"/><c r="AA13" s="221"/><c r="AB13" s="221"/><c r="AC13" s="221"/><c r="AD13" s="221"/></row><row r="14" spans="1:30" s="40" customFormat="1" ht="32.25" customHeight="1"><c r="A14" s="266"/><c r="B14" s="404" t="str"><f>Translation!A56</f><v>SETTORE DELLA DOMANDA</v></c><c r="C14" s="406" t="str"><f>Translation!A94</f><v>ENERGIA PER USO FINALE</v></c><c r="D14" s="407"/><c r="E14" s="407"/><c r="F14" s="407"/><c r="G14" s="407"/><c r="H14" s="407"/><c r="I14" s="407"/><c r="J14" s="407"/><c r="K14" s="407"/><c r="L14" s="407"/><c r="M14" s="407"/><c r="N14" s="407"/><c r="O14" s="407"/><c r="P14" s="407"/><c r="Q14" s="407"/><c r="R14" s="407"/><c r="S14" s="407"/><c r="T14" s="407"/><c r="U14" s="408"/><c r="V14" s="266"/><c r="W14" s="221"/><c r="X14" s="221"/><c r="Y14" s="221"/><c r="Z14" s="221"/><c r="AA14" s="221"/><c r="AB14" s="221"/><c r="AC14" s="221"/><c r="AD14" s="221"/></row><row r="15" spans="1:30" s="40" customFormat="1" ht="18" customHeight="1"><c r="A15" s="266"/><c r="B15" s="405"/><c r="C15" s="406" t="str"><f>Translation!A95</f><v>Servizi energetici centralizzati</v></c><c r="D15" s="407"/><c r="E15" s="407"/><c r="F15" s="408"/><c r="G15" s="406" t="str"><f>Translation!A99</f><v>Combustibili fossili</v></c><c r="H15" s="407"/><c r="I15" s="407"/><c r="J15" s="407"/><c r="K15" s="407"/><c r="L15" s="407"/><c r="M15" s="408"/><c r="N15" s="406" t="str"><f>Translation!A106</f><v>Fonti di energia rinnovabile (ad esclusione dell'elettricità e del calore venduti a reti pubbliche)</v></c><c r="O15" s="407"/><c r="P15" s="407"/><c r="Q15" s="407"/><c r="R15" s="407"/><c r="S15" s="407"/><c r="T15" s="408"/><c r="U15" s="404" t="str"><f>Translation!A119</f><v>TOTALE</v></c><c r="V15" s="266"/><c r="W15" s="221"/><c r="X15" s="221"/><c r="Y15" s="221"/><c r="Z15" s="221"/><c r="AA15" s="221"/><c r="AB15" s="221"/><c r="AC15" s="221"/><c r="AD15" s="221"/></row><row r="16" spans="1:30" s="51" customFormat="1" ht="67.5" customHeight="1"><c r="A16" s="269"/><c r="B16" s="270" t="str"><f>Translation!A58</f><v>Descrizione del settore</v></c><c r="C16" s="271" t="str"><f>Translation!A96</f><v>Elettricità da rete pubblica</v></c><c r="D16" s="271" t="str"><f>Translation!A97</f><v>Calore da teleriscaldamento</v></c><c r="E16" s="271" t="str"><f>Translation!A98</f><v>Freddo da telereffreddamento</v></c><c r="F16" s="271" t="str"><f>Translation!A117</f><v>Totale parziale</v></c><c r="G16" s="271" t="str"><f>Translation!A100</f><v>Olio combustibile</v></c><c r="H16" s="271" t="str"><f>Translation!A101</f><v>Diesel</v></c><c r="I16" s="271" t="str"><f>Translation!A102</f><v>Benzina</v></c><c r="J16" s="271" t="str"><f>Translation!A103</f><v>GPL</v></c><c r="K16" s="271" t="str"><f>Translation!A104</f><v>Gas naturali</v></c><c r="L16" s="271" t="str"><f>Translation!A105</f><v>Carbone</v></c><c r="M16" s="271" t="str"><f>Translation!A117</f><v>Totale parziale</v></c><c r="N16" s="271" t="str"><f>Translation!A109</f><v>Idrogeno</v></c><c r="O16" s="271" t="str"><f>Translation!A110</f><v>Eolico</v></c><c r="P16" s="271" t="str"><f>Translation!A111</f><v>Solare</v></c><c r="Q16" s="271" t="str"><f>Translation!A112</f><v>Geotermico</v></c><c r="R16" s="271" t="str"><f>Translation!A113</f><v>Oceanico</v></c><c r="S16" s="271" t="str"><f>Translation!A114</f><v>Biomassa</v></c><c r="T16" s="271" t="str"><f>Translation!A117</f><v>Totale parziale</v></c><c r="U16" s="405"/><c r="V16" s="269"/><c r="W16" s="247"/><c r="X16" s="247"/><c r="Y16" s="247"/><c r="Z16" s="247"/><c r="AA16" s="247"/><c r="AB16" s="247"/><c r="AC16" s="247"/><c r="AD16" s="247"/></row><row r="17" spans="1:22" s="17" customFormat="1" ht="15.75" customHeight="1"><c r="A17" s="272"/><c r="B17" s="273" t="str"><f>Translation!A60</f><v>RESIDENZIALE</v></c><c r="C17" s="214"><f>SUM(C18:C26)</f><v>1531</v></c><c r="D17" s="214"><f>SUM(D18:D26)</f><v>0</v></c><c r="E17" s="214"><f>SUM(E18:E26)</f><v>0</v></c><c r="F17" s="53"><f t="shared" ref="F17:F51" si="0">SUM(C17:E17)</f><v>1531</v></c><c r="G17" s="214"><f t="shared" ref="G17:L17" si="1">SUM(G18:G26)</f><v>0</v></c><c r="H17" s="214"><f t="shared" si="1"/><v>268</v></c><c r="I17" s="214"><f t="shared" si="1"/><v>0</v></c><c r="J17" s="214"><f t="shared" si="1"/><v>449</v></c><c r="K17" s="214"><f t="shared" si="1"/><v>0</v></c><c r="L17" s="214"><f t="shared" si="1"/><v>0</v></c><c r="M17" s="53"><f t="shared" ref="M17:M51" si="2">SUM(G17:L17)</f><v>717</v></c><c r="N17" s="214"><f t="shared" ref="N17:S17" si="3">SUM(N18:N26)</f><v>0</v></c><c r="O17" s="214"><f t="shared" si="3"/><v>0</v></c><c r="P17" s="214"><f t="shared" si="3"/><v>0</v></c><c r="Q17" s="214"><f t="shared" si="3"/><v>0</v></c><c r="R17" s="214"><f t="shared" si="3"/><v>0</v></c><c r="S17" s="214"><f t="shared" si="3"/><v>0</v></c><c r="T17" s="53"><f t="shared" ref="T17:T51" si="4">SUM(N17:S17)</f><v>0</v></c><c r="U17" s="53"><f t="shared" ref="U17:U51" si="5">F17+M17+T17</f><v>2248</v></c><c r="V17" s="24"/></row><row r="18" spans="1:22" s="17" customFormat="1" ht="15.75"><c r="A18" s="272"/><c r="B18" s="274" t="str"><f>Translation!A61</f><v>Acqua calda</v></c><c r="C18" s="143"><v>230</v></c><c r="D18" s="143"/><c r="E18" s="143"/><c r="F18" s="53"><f t="shared" si="0"/><v>230</v></c><c r="G18" s="143"/><c r="H18" s="143"><v>268</v></c><c r="I18" s="143"/><c r="J18" s="143"><v>63</v></c><c r="K18" s="143"/><c r="L18" s="143"/><c r="M18" s="53"><f t="shared" si="2"/><v>331</v></c><c r="N18" s="143"/><c r="O18" s="143"/><c r="P18" s="143"/><c r="Q18" s="143"/><c r="R18" s="143"/><c r="S18" s="143"/><c r="T18" s="53"><f t="shared" si="4"/><v>0</v></c><c r="U18" s="53"><f t="shared" si="5"/><v>561</v></c><c r="V18" s="24"/></row><row r="19" spans="1:22" s="17" customFormat="1" ht="15.75"><c r="A19" s="272"/><c r="B19" s="274" t="str"><f>Translation!A62</f><v>Riscaldamento e raffreddamento</v></c><c r="C19" s="143"><v>306</v></c><c r="D19" s="143"/><c r="E19" s="143"/><c r="F19" s="53"><f t="shared" si="0"/><v>306</v></c><c r="G19" s="143"/><c r="H19" s="143"/><c r="I19" s="143"/><c r="J19" s="143"><v>241</v></c><c r="K19" s="143"/><c r="L19" s="143"/><c r="M19" s="53"><f t="shared" si="2"/><v>241</v></c><c r="N19" s="143"/><c r="O19" s="143"/><c r="P19" s="143"/><c r="Q19" s="143"/><c r="R19" s="143"/><c r="S19" s="143"/><c r="T19" s="53"><f t="shared" si="4"/><v>0</v></c><c r="U19" s="53"><f t="shared" si="5"/><v>547</v></c><c r="V19" s="24"/></row><row r="20" spans="1:22" s="17" customFormat="1" ht="15.75"><c r="A20" s="272"/><c r="B20" s="274" t="str"><f>Translation!A63</f><v>Illuminazione</v></c><c r="C20" s="143"><v>842</v></c><c r="D20" s="143"/><c r="E20" s="143"/><c r="F20" s="53"><f t="shared" si="0"/><v>842</v></c><c r="G20" s="143"/><c r="H20" s="143"/><c r="I20" s="143"/><c r="J20" s="143"/><c r="K20" s="143"/><c r="L20" s="143"/><c r="M20" s="53"><f t="shared" si="2"/><v>0</v></c><c r="N20" s="143"/><c r="O20" s="143"/><c r="P20" s="143"/><c r="Q20" s="143"/><c r="R20" s="143"/><c r="S20" s="143"/><c r="T20" s="53"><f t="shared" si="4"/><v>0</v></c><c r="U20" s="53"><f t="shared" si="5"/><v>842</v></c><c r="V20" s="24"/></row><row r="21" spans="1:22" s="17" customFormat="1" ht="15.75"><c r="A21" s="272"/><c r="B21" s="274" t="str"><f>Translation!A64</f><v>Cucina</v></c><c r="C21" s="143"/><c r="D21" s="143"/><c r="E21" s="143"/><c r="F21" s="53"><f t="shared" si="0"/><v>0</v></c><c r="G21" s="143"/><c r="H21" s="143"/><c r="I21" s="143"/><c r="J21" s="143"><v>145</v></c><c r="K21" s="143"/><c r="L21" s="143"/><c r="M21" s="53"><f t="shared" si="2"/><v>145</v></c><c r="N21" s="143"/><c r="O21" s="143"/><c r="P21" s="143"/><c r="Q21" s="143"/><c r="R21" s="143"/><c r="S21" s="143"/><c r="T21" s="53"><f t="shared" si="4"/><v>0</v></c><c r="U21" s="53"><f t="shared" si="5"/><v>145</v></c><c r="V21" s="24"/></row><row r="22" spans="1:22" s="17" customFormat="1" ht="15.75"><c r="A22" s="272"/><c r="B22" s="274" t="str"><f>Translation!A65</f><v>Frigoriferi e congelatori</v></c><c r="C22" s="143"><v>47</v></c><c r="D22" s="143"/><c r="E22" s="143"/><c r="F22" s="53"><f t="shared" si="0"/><v>47</v></c><c r="G22" s="143"/><c r="H22" s="143"/><c r="I22" s="143"/><c r="J22" s="143"/><c r="K22" s="143"/><c r="L22" s="143"/><c r="M22" s="53"><f t="shared" si="2"/><v>0</v></c><c r="N22" s="143"/><c r="O22" s="143"/><c r="P22" s="143"/><c r="Q22" s="143"/><c r="R22" s="143"/><c r="S22" s="143"/><c r="T22" s="53"><f t="shared" si="4"/><v>0</v></c><c r="U22" s="53"><f t="shared" si="5"/><v>47</v></c><c r="V22" s="24"/></row><row r="23" spans="1:22" s="17" customFormat="1" ht="15.75"><c r="A23" s="272"/><c r="B23" s="274" t="str"><f>Translation!A66</f><v>Lavatrici e asciugatrici</v></c><c r="C23" s="143"/><c r="D23" s="143"/><c r="E23" s="143"/><c r="F23" s="53"><f t="shared" si="0"/><v>0</v></c><c r="G23" s="143"/><c r="H23" s="143"/><c r="I23" s="143"/><c r="J23" s="143"/><c r="K23" s="143"/><c r="L23" s="143"/><c r="M23" s="53"><f t="shared" si="2"/><v>0</v></c><c r="N23" s="143"/><c r="O23" s="143"/><c r="P23" s="143"/><c r="Q23" s="143"/><c r="R23" s="143"/><c r="S23" s="143"/><c r="T23" s="53"><f t="shared" si="4"/><v>0</v></c><c r="U23" s="53"><f t="shared" si="5"/><v>0</v></c><c r="V23" s="24"/></row><row r="24" spans="1:22" s="17" customFormat="1" ht="15.75"><c r="A24" s="272"/><c r="B24" s="274" t="str"><f>Translation!A67</f><v>Lavastoviglie</v></c><c r="C24" s="143"/><c r="D24" s="143"/><c r="E24" s="143"/><c r="F24" s="53"><f t="shared" si="0"/><v>0</v></c><c r="G24" s="143"/><c r="H24" s="143"/><c r="I24" s="143"/><c r="J24" s="143"/><c r="K24" s="143"/><c r="L24" s="143"/><c r="M24" s="53"><f t="shared" si="2"/><v>0</v></c><c r="N24" s="143"/><c r="O24" s="143"/><c r="P24" s="143"/><c r="Q24" s="143"/><c r="R24" s="143"/><c r="S24" s="143"/><c r="T24" s="53"><f t="shared" si="4"/><v>0</v></c><c r="U24" s="53"><f t="shared" si="5"/><v>0</v></c><c r="V24" s="24"/></row><row r="25" spans="1:22" s="17" customFormat="1" ht="15.75"><c r="A25" s="272"/><c r="B25" s="274" t="str"><f>Translation!A68</f><v>Televisori</v></c><c r="C25" s="143"><v>30</v></c><c r="D25" s="143"/><c r="E25" s="143"/><c r="F25" s="53"><f t="shared" si="0"/><v>30</v></c><c r="G25" s="143"/><c r="H25" s="143"/><c r="I25" s="143"/><c r="J25" s="143"/><c r="K25" s="143"/><c r="L25" s="143"/><c r="M25" s="53"><f t="shared" si="2"/><v>0</v></c><c r="N25" s="143"/><c r="O25" s="143"/><c r="P25" s="143"/><c r="Q25" s="143"/><c r="R25" s="143"/><c r="S25" s="143"/><c r="T25" s="53"><f t="shared" si="4"/><v>0</v></c><c r="U25" s="53"><f t="shared" si="5"/><v>30</v></c><c r="V25" s="24"/></row><row r="26" spans="1:22" s="17" customFormat="1" ht="15.75"><c r="A26" s="272"/><c r="B26" s="274" t="str"><f>Translation!A69</f><v>Altri apparecchi elettrici</v></c><c r="C26" s="143"><v>76</v></c><c r="D26" s="143"/><c r="E26" s="143"/><c r="F26" s="53"><f t="shared" si="0"/><v>76</v></c><c r="G26" s="143"/><c r="H26" s="143"/><c r="I26" s="143"/><c r="J26" s="143"/><c r="K26" s="143"/><c r="L26" s="143"/><c r="M26" s="53"><f t="shared" si="2"/><v>0</v></c><c r="N26" s="143"/><c r="O26" s="143"/><c r="P26" s="143"/><c r="Q26" s="143"/><c r="R26" s="143"/><c r="S26" s="143"/><c r="T26" s="53"><f t="shared" si="4"/><v>0</v></c><c r="U26" s="53"><f t="shared" si="5"/><v>76</v></c><c r="V26" s="24"/></row><row r="27" spans="1:22" s="17" customFormat="1" ht="15.75" customHeight="1"><c r="A27" s="272"/><c r="B27" s="273" t="str"><f>Translation!A70</f><v>SETTORE PRIMARIO</v></c><c r="C27" s="214"><f>SUM(C28:C29)</f><v>0</v></c><c r="D27" s="214"><f>SUM(D28:D29)</f><v>0</v></c><c r="E27" s="214"><f>SUM(E28:E29)</f><v>0</v></c><c r="F27" s="53"><f t="shared" si="0"/><v>0</v></c><c r="G27" s="214"><f t="shared" ref="G27:L27" si="6">SUM(G28:G29)</f><v>0</v></c><c r="H27" s="214"><f t="shared" si="6"/><v>224</v></c><c r="I27" s="214"><f t="shared" si="6"/><v>0</v></c><c r="J27" s="214"><f t="shared" si="6"/><v>0</v></c><c r="K27" s="214"><f t="shared" si="6"/><v>0</v></c><c r="L27" s="214"><f t="shared" si="6"/><v>0</v></c><c r="M27" s="53"><f t="shared" si="2"/><v>224</v></c><c r="N27" s="214"><f t="shared" ref="N27:S27" si="7">SUM(N28:N29)</f><v>0</v></c><c r="O27" s="214"><f t="shared" si="7"/><v>0</v></c><c r="P27" s="214"><f t="shared" si="7"/><v>0</v></c><c r="Q27" s="214"><f t="shared" si="7"/><v>0</v></c><c r="R27" s="214"><f t="shared" si="7"/><v>0</v></c><c r="S27" s="214"><f t="shared" si="7"/><v>0</v></c><c r="T27" s="53"><f t="shared" si="4"/><v>0</v></c><c r="U27" s="53"><f t="shared" si="5"/><v>224</v></c><c r="V27" s="24"/></row><row r="28" spans="1:22" s="17" customFormat="1" ht="15.75"><c r="A28" s="272"/><c r="B28" s="275" t="str"><f>Translation!A71</f><v>Agricoltura, silvicoltura e pesca</v></c><c r="C28" s="143"/><c r="D28" s="143"/><c r="E28" s="143"/><c r="F28" s="53"><f t="shared" si="0"/><v>0</v></c><c r="G28" s="143"/><c r="H28" s="143"><v>224</v></c><c r="I28" s="143"/><c r="J28" s="143"/><c r="K28" s="143"/><c r="L28" s="143"/><c r="M28" s="53"><f t="shared" si="2"/><v>224</v></c><c r="N28" s="143"/><c r="O28" s="143"/><c r="P28" s="143"/><c r="Q28" s="143"/><c r="R28" s="143"/><c r="S28" s="143"/><c r="T28" s="53"><f t="shared" si="4"/><v>0</v></c><c r="U28" s="53"><f t="shared" si="5"/><v>224</v></c><c r="V28" s="24"/></row><row r="29" spans="1:22" s="17" customFormat="1" ht="15.75"><c r="A29" s="272"/><c r="B29" s="275" t="str"><f>Translation!A72</f><v>Estrazione di minerali</v></c><c r="C29" s="143"/><c r="D29" s="143"/><c r="E29" s="143"/><c r="F29" s="53"><f t="shared" si="0"/><v>0</v></c><c r="G29" s="143"/><c r="H29" s="143"/><c r="I29" s="143"/><c r="J29" s="143"/><c r="K29" s="143"/><c r="L29" s="143"/><c r="M29" s="53"><f t="shared" si="2"/><v>0</v></c><c r="N29" s="143"/><c r="O29" s="143"/><c r="P29" s="143"/><c r="Q29" s="143"/><c r="R29" s="143"/><c r="S29" s="143"/><c r="T29" s="53"><f t="shared" si="4"/><v>0</v></c><c r="U29" s="53"><f t="shared" si="5"/><v>0</v></c><c r="V29" s="24"/></row><row r="30" spans="1:22" s="17" customFormat="1" ht="15.75" customHeight="1"><c r="A30" s="272"/><c r="B30" s="270" t="str"><f>Translation!A73</f><v>SETTORE SECONDARIO</v></c><c r="C30" s="214"><f>SUM(C31:C33)</f><v>193</v></c><c r="D30" s="214"><f>SUM(D31:D33)</f><v>0</v></c><c r="E30" s="214"><f>SUM(E31:E33)</f><v>0</v></c><c r="F30" s="53"><f t="shared" si="0"/><v>193</v></c><c r="G30" s="214"><f t="shared" ref="G30:L30" si="8">SUM(G31:G33)</f><v>0</v></c><c r="H30" s="214"/><c r="I30" s="214"><f t="shared" si="8"/><v>0</v></c><c r="J30" s="214"><f t="shared" si="8"/><v>0</v></c><c r="K30" s="214"><f t="shared" si="8"/><v>0</v></c><c r="L30" s="214"><f t="shared" si="8"/><v>0</v></c><c r="M30" s="53"><f t="shared" si="2"/><v>0</v></c><c r="N30" s="214"><f t="shared" ref="N30:S30" si="9">SUM(N31:N33)</f><v>0</v></c><c r="O30" s="214"><f t="shared" si="9"/><v>0</v></c><c r="P30" s="214"><f t="shared" si="9"/><v>0</v></c><c r="Q30" s="214"><f t="shared" si="9"/><v>0</v></c><c r="R30" s="214"><f t="shared" si="9"/><v>0</v></c><c r="S30" s="214"><f t="shared" si="9"/><v>0</v></c><c r="T30" s="53"><f t="shared" si="4"/><v>0</v></c><c r="U30" s="53"><f t="shared" si="5"/><v>193</v></c><c r="V30" s="24"/></row><row r="31" spans="1:22" s="17" customFormat="1" ht="15.75"><c r="A31" s="272"/><c r="B31" s="275" t="str"><f>Translation!A74</f><v>Manifattura</v></c><c r="C31" s="143"/><c r="D31" s="143"/><c r="E31" s="143"/><c r="F31" s="53"><f t="shared" si="0"/><v>0</v></c><c r="G31" s="143"/><c r="H31" s="143"/><c r="I31" s="143"/><c r="J31" s="143"/><c r="K31" s="143"/><c r="L31" s="143"/><c r="M31" s="53"><f t="shared" si="2"/><v>0</v></c><c r="N31" s="143"/><c r="O31" s="143"/><c r="P31" s="143"/><c r="Q31" s="143"/><c r="R31" s="143"/><c r="S31" s="143"/><c r="T31" s="53"><f t="shared" si="4"/><v>0</v></c><c r="U31" s="53"><f t="shared" si="5"/><v>0</v></c><c r="V31" s="24"/></row><row r="32" spans="1:22" s="17" customFormat="1" ht="31.5" customHeight="1"><c r="A32" s="272"/><c r="B32" s="275" t="str"><f>Translation!A75</f><v>Fornitura di acqua, reti fognarie, gestione dei rifiuti e risanamento</v></c><c r="C32" s="143"><v>193</v></c><c r="D32" s="143"/><c r="E32" s="143"/><c r="F32" s="53"><f t="shared" si="0"/><v>193</v></c><c r="G32" s="143"/><c r="H32" s="143"/><c r="I32" s="143"/><c r="J32" s="143"/><c r="K32" s="143"/><c r="L32" s="143"/><c r="M32" s="53"><f t="shared" si="2"/><v>0</v></c><c r="N32" s="143"/><c r="O32" s="143"/><c r="P32" s="143"/><c r="Q32" s="143"/><c r="R32" s="143"/><c r="S32" s="143"/><c r="T32" s="53"><f t="shared" si="4"/><v>0</v></c><c r="U32" s="53"><f t="shared" si="5"/><v>193</v></c><c r="V32" s="24"/></row><row r="33" spans="1:22" s="17" customFormat="1" ht="15.75"><c r="A33" s="272"/><c r="B33" s="275" t="str"><f>Translation!A76</f><v>Costruzione</v></c><c r="C33" s="143"/><c r="D33" s="143"/><c r="E33" s="143"/><c r="F33" s="53"><f t="shared" si="0"/><v>0</v></c><c r="G33" s="143"/><c r="H33" s="143"/><c r="I33" s="143"/><c r="J33" s="143"/><c r="K33" s="143"/><c r="L33" s="143"/><c r="M33" s="53"><f t="shared" si="2"/><v>0</v></c><c r="N33" s="143"/><c r="O33" s="143"/><c r="P33" s="143"/><c r="Q33" s="143"/><c r="R33" s="143"/><c r="S33" s="143"/><c r="T33" s="53"><f t="shared" si="4"/><v>0</v></c><c r="U33" s="53"><f t="shared" si="5"/><v>0</v></c><c r="V33" s="24"/></row><row r="34" spans="1:22" s="17" customFormat="1" ht="15.75"><c r="A34" s="272"/><c r="B34" s="270" t="str"><f>Translation!A77</f><v>SETTORE TERZIARIO</v></c><c r="C34" s="214"><f>SUM(C35:C42)</f><v>1608</v></c><c r="D34" s="214"><f>SUM(D35:D42)</f><v>0</v></c><c r="E34" s="214"><f>SUM(E35:E42)</f><v>0</v></c><c r="F34" s="53"><f t="shared" si="0"/><v>1608</v></c><c r="G34" s="214"><f t="shared" ref="G34:L34" si="10">SUM(G35:G42)</f><v>0</v></c><c r="H34" s="214"><f t="shared" si="10"/><v>179</v></c><c r="I34" s="214"><f t="shared" si="10"/><v>0</v></c><c r="J34" s="214"><f t="shared" si="10"/><v>560</v></c><c r="K34" s="214"><f t="shared" si="10"/><v>0</v></c><c r="L34" s="214"><f t="shared" si="10"/><v>0</v></c><c r="M34" s="53"><f t="shared" si="2"/><v>739</v></c><c r="N34" s="214"><f t="shared" ref="N34:S34" si="11">SUM(N35:N42)</f><v>0</v></c><c r="O34" s="214"><f t="shared" si="11"/><v>0</v></c><c r="P34" s="214"><f t="shared" si="11"/><v>0</v></c><c r="Q34" s="214"><f t="shared" si="11"/><v>0</v></c><c r="R34" s="214"><f t="shared" si="11"/><v>0</v></c><c r="S34" s="214"><f t="shared" si="11"/><v>0</v></c><c r="T34" s="53"><f t="shared" si="4"/><v>0</v></c><c r="U34" s="53"><f t="shared" si="5"/><v>2347</v></c><c r="V34" s="24"/></row><row r="35" spans="1:22" s="17" customFormat="1" ht="31.5"><c r="A35" s="272"/><c r="B35" s="275" t="str"><f>Translation!A78</f><v>Commercio all'ingrosso e al dettaglio, riparazione di autoveicoli e motocicli</v></c><c r="C35" s="143"><v>706</v></c><c r="D35" s="143"/><c r="E35" s="143"/><c r="F35" s="53"><f t="shared" si="0"/><v>706</v></c><c r="G35" s="143"/><c r="H35" s="143"/><c r="I35" s="143"/><c r="J35" s="143"><v>80</v></c><c r="K35" s="143"/><c r="L35" s="143"/><c r="M35" s="53"><f t="shared" si="2"/><v>80</v></c><c r="N35" s="143"/><c r="O35" s="143"/><c r="P35" s="143"/><c r="Q35" s="143"/><c r="R35" s="143"/><c r="S35" s="143"/><c r="T35" s="53"><f t="shared" si="4"/><v>0</v></c><c r="U35" s="53"><f t="shared" si="5"/><v>786</v></c><c r="V35" s="24"/></row><row r="36" spans="1:22" s="17" customFormat="1" ht="15.75"><c r="A36" s="272"/><c r="B36" s="275" t="str"><f>Translation!A79</f><v>Servizi di vitto e alloggio</v></c><c r="C36" s="143"><v>706</v></c><c r="D36" s="143"/><c r="E36" s="143"/><c r="F36" s="53"><f t="shared" si="0"/><v>706</v></c><c r="G36" s="143"/><c r="H36" s="143"><v>179</v></c><c r="I36" s="143"/><c r="J36" s="143"><v>480</v></c><c r="K36" s="143"/><c r="L36" s="143"/><c r="M36" s="53"><f t="shared" si="2"/><v>659</v></c><c r="N36" s="143"/><c r="O36" s="143"/><c r="P36" s="143"/><c r="Q36" s="143"/><c r="R36" s="143"/><c r="S36" s="143"/><c r="T36" s="53"><f t="shared" si="4"/><v>0</v></c><c r="U36" s="53"><f t="shared" si="5"/><v>1365</v></c><c r="V36" s="24"/></row><row r="37" spans="1:22" s="17" customFormat="1" ht="15.75"><c r="A37" s="272"/><c r="B37" s="275" t="str"><f>Translation!A80</f><v>Amministrazione pubblica generale e sicurezza sociale</v></c><c r="C37" s="143"/><c r="D37" s="143"/><c r="E37" s="143"/><c r="F37" s="53"><f t="shared" si="0"/><v>0</v></c><c r="G37" s="143"/><c r="H37" s="143"/><c r="I37" s="143"/><c r="J37" s="143"/><c r="K37" s="143"/><c r="L37" s="143"/><c r="M37" s="53"><f t="shared" si="2"/><v>0</v></c><c r="N37" s="143"/><c r="O37" s="143"/><c r="P37" s="143"/><c r="Q37" s="143"/><c r="R37" s="143"/><c r="S37" s="143"/><c r="T37" s="53"><f t="shared" si="4"/><v>0</v></c><c r="U37" s="53"><f t="shared" si="5"/><v>0</v></c><c r="V37" s="24"/></row><row r="38" spans="1:22" s="17" customFormat="1" ht="15.75"><c r="A38" s="272"/><c r="B38" s="275" t="str"><f>Translation!A81</f><v>Difesa, giustizia, corpo di polizia e vigili del fuoco</v></c><c r="C38" s="143"/><c r="D38" s="143"/><c r="E38" s="143"/><c r="F38" s="53"><f t="shared" si="0"/><v>0</v></c><c r="G38" s="143"/><c r="H38" s="143"/><c r="I38" s="143"/><c r="J38" s="143"/><c r="K38" s="143"/><c r="L38" s="143"/><c r="M38" s="53"><f t="shared" si="2"/><v>0</v></c><c r="N38" s="143"/><c r="O38" s="143"/><c r="P38" s="143"/><c r="Q38" s="143"/><c r="R38" s="143"/><c r="S38" s="143"/><c r="T38" s="53"><f t="shared" si="4"/><v>0</v></c><c r="U38" s="53"><f t="shared" si="5"/><v>0</v></c><c r="V38" s="24"/></row><row r="39" spans="1:22" s="17" customFormat="1" ht="15.75"><c r="A39" s="272"/><c r="B39" s="275" t="s"><v>1698</v></c><c r="C39" s="143"><v>102</v></c><c r="D39" s="143"/><c r="E39" s="143"/><c r="F39" s="53"><f t="shared" si="0"/><v>102</v></c><c r="G39" s="143"/><c r="H39" s="143"/><c r="I39" s="143"/><c r="J39" s="143"/><c r="K39" s="143"/><c r="L39" s="143"/><c r="M39" s="53"><f t="shared" si="2"/><v>0</v></c><c r="N39" s="143"/><c r="O39" s="143"/><c r="P39" s="143"/><c r="Q39" s="143"/><c r="R39" s="143"/><c r="S39" s="143"/><c r="T39" s="53"><f t="shared" si="4"/><v>0</v></c><c r="U39" s="53"><f t="shared" si="5"/><v>102</v></c><c r="V39" s="24"/></row><row r="40" spans="1:22" s="17" customFormat="1" ht="15.75"><c r="A40" s="272"/><c r="B40" s="275" t="str"><f>Translation!A83</f><v>Sanità e servizi sociali</v></c><c r="C40" s="143"/><c r="D40" s="143"/><c r="E40" s="143"/><c r="F40" s="53"><f t="shared" si="0"/><v>0</v></c><c r="G40" s="143"/><c r="H40" s="143"/><c r="I40" s="143"/><c r="J40" s="143"/><c r="K40" s="143"/><c r="L40" s="143"/><c r="M40" s="53"><f t="shared" si="2"/><v>0</v></c><c r="N40" s="143"/><c r="O40" s="143"/><c r="P40" s="143"/><c r="Q40" s="143"/><c r="R40" s="143"/><c r="S40" s="143"/><c r="T40" s="53"><f t="shared" si="4"/><v>0</v></c><c r="U40" s="53"><f t="shared" si="5"/><v>0</v></c><c r="V40" s="24"/></row><row r="41" spans="1:22" s="17" customFormat="1" ht="15.75"><c r="A41" s="272"/><c r="B41" s="275" t="s"><v>1697</v></c><c r="C41" s="143"/><c r="D41" s="143"/><c r="E41" s="143"/><c r="F41" s="53"><f t="shared" si="0"/><v>0</v></c><c r="G41" s="143"/><c r="H41" s="143"/><c r="I41" s="143"/><c r="J41" s="143"/><c r="K41" s="143"/><c r="L41" s="143"/><c r="M41" s="53"><f t="shared" si="2"/><v>0</v></c><c r="N41" s="143"/><c r="O41" s="143"/><c r="P41" s="143"/><c r="Q41" s="143"/><c r="R41" s="143"/><c r="S41" s="143"/><c r="T41" s="53"><f t="shared" si="4"/><v>0</v></c><c r="U41" s="53"><f t="shared" si="5"/><v>0</v></c><c r="V41" s="24"/></row><row r="42" spans="1:22" s="17" customFormat="1" ht="15.75"><c r="A42" s="272"/><c r="B42" s="275" t="str"><f>Translation!A85</f><v>Illuminazione pubblica</v></c><c r="C42" s="143"><v>94</v></c><c r="D42" s="143"/><c r="E42" s="143"/><c r="F42" s="53"><f t="shared" si="0"/><v>94</v></c><c r="G42" s="143"/><c r="H42" s="143"/><c r="I42" s="143"/><c r="J42" s="143"/><c r="K42" s="143"/><c r="L42" s="143"/><c r="M42" s="53"><f t="shared" si="2"/><v>0</v></c><c r="N42" s="143"/><c r="O42" s="143"/><c r="P42" s="143"/><c r="Q42" s="143"/><c r="R42" s="143"/><c r="S42" s="143"/><c r="T42" s="53"><f t="shared" si="4"/><v>0</v></c><c r="U42" s="53"><f t="shared" si="5"/><v>94</v></c><c r="V42" s="24"/></row><row r="43" spans="1:22" s="17" customFormat="1" ht="15.75"><c r="A43" s="272"/><c r="B43" s="270" t="str"><f>Translation!A86</f><v>TRASPORTI</v></c><c r="C43" s="214"><f>SUM(C44:C47)</f><v>0</v></c><c r="D43" s="214"><f>SUM(D44:D47)</f><v>0</v></c><c r="E43" s="214"><f>SUM(E44:E47)</f><v>0</v></c><c r="F43" s="53"><f t="shared" si="0"/><v>0</v></c><c r="G43" s="214"><f t="shared" ref="G43:L43" si="12">SUM(G44:G47)</f><v>0</v></c><c r="H43" s="214"><f t="shared" si="12"/><v>3802</v></c><c r="I43" s="214"><f t="shared" si="12"/><v>3379</v></c><c r="J43" s="214"><f t="shared" si="12"/><v>0</v></c><c r="K43" s="214"><f t="shared" si="12"/><v>0</v></c><c r="L43" s="214"><f t="shared" si="12"/><v>0</v></c><c r="M43" s="53"><f t="shared" si="2"/><v>7181</v></c><c r="N43" s="214"><f t="shared" ref="N43:S43" si="13">SUM(N44:N47)</f><v>0</v></c><c r="O43" s="214"><f t="shared" si="13"/><v>0</v></c><c r="P43" s="214"><f t="shared" si="13"/><v>0</v></c><c r="Q43" s="214"><f t="shared" si="13"/><v>0</v></c><c r="R43" s="214"><f t="shared" si="13"/><v>0</v></c><c r="S43" s="214"><f t="shared" si="13"/><v>0</v></c><c r="T43" s="53"><f t="shared" si="4"/><v>0</v></c><c r="U43" s="53"><f t="shared" si="5"/><v>7181</v></c><c r="V43" s="24"/></row><row r="44" spans="1:22" s="17" customFormat="1" ht="47.25" customHeight="1"><c r="A44" s="272"/><c r="B44" s="275" t="str"><f>Translation!A87</f><v>Trasporto di passeggeri su strada e altri servizi di trasporto passeggeri su strada (taxi, turismo, scuolabus, ecc)</v></c><c r="C44" s="143"/><c r="D44" s="143"/><c r="E44" s="143"/><c r="F44" s="53"><f t="shared" si="0"/><v>0</v></c><c r="G44" s="143"/><c r="H44" s="143"><v>46</v></c><c r="I44" s="143"><v>32</v></c><c r="J44" s="143"/><c r="K44" s="143"/><c r="L44" s="143"/><c r="M44" s="53"><f t="shared" si="2"/><v>78</v></c><c r="N44" s="143"/><c r="O44" s="143"/><c r="P44" s="143"/><c r="Q44" s="143"/><c r="R44" s="143"/><c r="S44" s="143"/><c r="T44" s="53"><f t="shared" si="4"/><v>0</v></c><c r="U44" s="53"><f t="shared" si="5"/><v>78</v></c><c r="V44" s="24"/></row><row r="45" spans="1:22" s="17" customFormat="1" ht="15.75"><c r="A45" s="272"/><c r="B45" s="275" t="str"><f>Translation!A88</f><v>Trasporto di merci su strada e servizi di trasloco</v></c><c r="C45" s="143"/><c r="D45" s="143"/><c r="E45" s="143"/><c r="F45" s="53"><f t="shared" si="0"/><v>0</v></c><c r="G45" s="143"/><c r="H45" s="143"/><c r="I45" s="143"/><c r="J45" s="143"/><c r="K45" s="143"/><c r="L45" s="143"/><c r="M45" s="53"><f t="shared" si="2"/><v>0</v></c><c r="N45" s="143"/><c r="O45" s="143"/><c r="P45" s="143"/><c r="Q45" s="143"/><c r="R45" s="143"/><c r="S45" s="143"/><c r="T45" s="53"><f t="shared" si="4"/><v>0</v></c><c r="U45" s="53"><f t="shared" si="5"/><v>0</v></c><c r="V45" s="24"/></row><row r="46" spans="1:22" s="17" customFormat="1" ht="15.75"><c r="A46" s="272"/><c r="B46" s="275" t="str"><f>Translation!A89</f><v>Altra flotta per il servizio pubblico e privato</v></c><c r="C46" s="143"/><c r="D46" s="143"/><c r="E46" s="143"/><c r="F46" s="53"><f t="shared" si="0"/><v>0</v></c><c r="G46" s="143"/><c r="H46" s="143"/><c r="I46" s="143"/><c r="J46" s="143"/><c r="K46" s="143"/><c r="L46" s="143"/><c r="M46" s="53"><f t="shared" si="2"/><v>0</v></c><c r="N46" s="143"/><c r="O46" s="143"/><c r="P46" s="143"/><c r="Q46" s="143"/><c r="R46" s="143"/><c r="S46" s="143"/><c r="T46" s="53"><f t="shared" si="4"/><v>0</v></c><c r="U46" s="53"><f t="shared" si="5"/><v>0</v></c><c r="V46" s="24"/></row><row r="47" spans="1:22" s="17" customFormat="1" ht="15.75"><c r="A47" s="272"/><c r="B47" s="274" t="str"><f>Translation!A90</f><v>Trasporto privato</v></c><c r="C47" s="143"/><c r="D47" s="143"/><c r="E47" s="143"/><c r="F47" s="53"><f t="shared" si="0"/><v>0</v></c><c r="G47" s="143"/><c r="H47" s="143"><v>3756</v></c><c r="I47" s="143"><v>3347</v></c><c r="J47" s="143"/><c r="K47" s="143"/><c r="L47" s="143"/><c r="M47" s="53"><f t="shared" si="2"/><v>7103</v></c><c r="N47" s="143"/><c r="O47" s="143"/><c r="P47" s="143"/><c r="Q47" s="143"/><c r="R47" s="143"/><c r="S47" s="143"/><c r="T47" s="53"><f t="shared" si="4"/><v>0</v></c><c r="U47" s="53"><f t="shared" si="5"/><v>7103</v></c><c r="V47" s="24"/></row><row r="48" spans="1:22" s="17" customFormat="1" ht="15.75"><c r="A48" s="272"/><c r="B48" s="276" t="str"><f>Translation!A118</f><v>TOTALE PER IL MERCATO INTERNO</v></c><c r="C48" s="54"><f>C17+C27+C30+C34+C43</f><v>3332</v></c><c r="D48" s="54"><f>D17+D27+D30+D34+D43</f><v>0</v></c><c r="E48" s="54"><f>E17+E27+E30+E34+E43</f><v>0</v></c><c r="F48" s="53"><f t="shared" si="0"/><v>3332</v></c><c r="G48" s="54"><f t="shared" ref="G48:L48" si="14">G17+G27+G30+G34+G43</f><v>0</v></c><c r="H48" s="54"><f t="shared" si="14"/><v>4473</v></c><c r="I48" s="54"><f t="shared" si="14"/><v>3379</v></c><c r="J48" s="54"><f t="shared" si="14"/><v>1009</v></c><c r="K48" s="54"><f t="shared" si="14"/><v>0</v></c><c r="L48" s="54"><f t="shared" si="14"/><v>0</v></c><c r="M48" s="53"><f t="shared" si="2"/><v>8861</v></c><c r="N48" s="54"><f t="shared" ref="N48:S48" si="15">N17+N27+N30+N34+N43</f><v>0</v></c><c r="O48" s="54"><f t="shared" si="15"/><v>0</v></c><c r="P48" s="54"><f t="shared" si="15"/><v>0</v></c><c r="Q48" s="54"><f t="shared" si="15"/><v>0</v></c><c r="R48" s="54"><f t="shared" si="15"/><v>0</v></c><c r="S48" s="54"><f t="shared" si="15"/><v>0</v></c><c r="T48" s="53"><f t="shared" si="4"/><v>0</v></c><c r="U48" s="53"><f t="shared" si="5"/><v>12193</v></c><c r="V48" s="24"/></row><row r="49" spans="1:34" s="51" customFormat="1" ht="31.5"><c r="A49" s="269"/><c r="B49" s="274" t="str"><f>Translation!A91</f><v>Riesportazione (navi, aerei, zone franche industriali, nazionali ed internazionali installazioni militari, ecc)</v></c><c r="C49" s="143"/><c r="D49" s="143"/><c r="E49" s="143"/><c r="F49" s="53"><f t="shared" si="0"/><v>0</v></c><c r="G49" s="143"/><c r="H49" s="143"/><c r="I49" s="143"/><c r="J49" s="143"/><c r="K49" s="143"/><c r="L49" s="143"/><c r="M49" s="53"><f t="shared" si="2"/><v>0</v></c><c r="N49" s="143"/><c r="O49" s="143"/><c r="P49" s="143"/><c r="Q49" s="143"/><c r="R49" s="143"/><c r="S49" s="143"/><c r="T49" s="53"><f t="shared" si="4"/><v>0</v></c><c r="U49" s="53"><f t="shared" si="5"/><v>0</v></c><c r="V49" s="269"/><c r="W49" s="247"/><c r="X49" s="247"/><c r="Y49" s="247"/><c r="Z49" s="247"/><c r="AA49" s="247"/><c r="AB49" s="247"/><c r="AC49" s="247"/><c r="AD49" s="247"/></row><row r="50" spans="1:34" s="51" customFormat="1" ht="31.5"><c r="A50" s="269"/><c r="B50" s="274" t="str"><f>Translation!A92</f><v>Attività con uso intensivo di energia per l'esportazione (da escludere nel bilancio energetico dell'isola)</v></c><c r="C50" s="143"/><c r="D50" s="143"/><c r="E50" s="143"/><c r="F50" s="53"><f t="shared" si="0"/><v>0</v></c><c r="G50" s="143"/><c r="H50" s="143"/><c r="I50" s="143"/><c r="J50" s="143"/><c r="K50" s="143"/><c r="L50" s="143"/><c r="M50" s="53"><f t="shared" si="2"/><v>0</v></c><c r="N50" s="143"/><c r="O50" s="143"/><c r="P50" s="143"/><c r="Q50" s="143"/><c r="R50" s="143"/><c r="S50" s="143"/><c r="T50" s="53"><f t="shared" si="4"/><v>0</v></c><c r="U50" s="53"><f t="shared" si="5"/><v>0</v></c><c r="V50" s="269"/><c r="W50" s="247"/><c r="X50" s="247"/><c r="Y50" s="247"/><c r="Z50" s="247"/><c r="AA50" s="247"/><c r="AB50" s="247"/><c r="AC50" s="247"/><c r="AD50" s="247"/></row><row r="51" spans="1:34" s="51" customFormat="1" ht="15.75"><c r="A51" s="269"/><c r="B51" s="274" t="str"><f>Translation!A93</f><v>Altro (da escludere nel bilancio energetico dell'isola)</v></c><c r="C51" s="143"/><c r="D51" s="143"/><c r="E51" s="143"/><c r="F51" s="53"><f t="shared" si="0"/><v>0</v></c><c r="G51" s="143"/><c r="H51" s="143"/><c r="I51" s="143"/><c r="J51" s="143"/><c r="K51" s="143"/><c r="L51" s="143"/><c r="M51" s="53"><f t="shared" si="2"/><v>0</v></c><c r="N51" s="143"/><c r="O51" s="143"/><c r="P51" s="143"/><c r="Q51" s="143"/><c r="R51" s="143"/><c r="S51" s="143"/><c r="T51" s="53"><f t="shared" si="4"/><v>0</v></c><c r="U51" s="53"><f t="shared" si="5"/><v>0</v></c><c r="V51" s="269"/><c r="W51" s="247"/><c r="X51" s="247"/><c r="Y51" s="247"/><c r="Z51" s="247"/><c r="AA51" s="247"/><c r="AB51" s="247"/><c r="AC51" s="247"/><c r="AD51" s="247"/></row><row r="52" spans="1:34" s="40" customFormat="1" ht="15.75"><c r="A52" s="266"/><c r="B52" s="276" t="str"><f>Translation!A119</f><v>TOTALE</v></c><c r="C52" s="42"><f>SUM(C48:C51)</f><v>3332</v></c><c r="D52" s="42"><f t="shared" ref="D52:U52" si="16">SUM(D48:D51)</f><v>0</v></c><c r="E52" s="42"><f t="shared" si="16"/><v>0</v></c><c r="F52" s="42"><f t="shared" si="16"/><v>3332</v></c><c r="G52" s="42"><f t="shared" si="16"/><v>0</v></c><c r="H52" s="42"><f t="shared" si="16"/><v>4473</v></c><c r="I52" s="42"><f t="shared" si="16"/><v>3379</v></c><c r="J52" s="42"><f t="shared" si="16"/><v>1009</v></c><c r="K52" s="42"><f t="shared" si="16"/><v>0</v></c><c r="L52" s="42"><f t="shared" si="16"/><v>0</v></c><c r="M52" s="42"><f t="shared" si="16"/><v>8861</v></c><c r="N52" s="42"><f t="shared" si="16"/><v>0</v></c><c r="O52" s="42"><f t="shared" si="16"/><v>0</v></c><c r="P52" s="42"><f t="shared" si="16"/><v>0</v></c><c r="Q52" s="42"><f t="shared" si="16"/><v>0</v></c><c r="R52" s="42"><f t="shared" si="16"/><v>0</v></c><c r="S52" s="42"><f t="shared" si="16"/><v>0</v></c><c r="T52" s="42"><f t="shared" si="16"/><v>0</v></c><c r="U52" s="42"><f t="shared" si="16"/><v>12193</v></c><c r="V52" s="266"/><c r="W52" s="221"/><c r="X52" s="221"/><c r="Y52" s="221"/><c r="Z52" s="221"/><c r="AA52" s="221"/><c r="AB52" s="221"/><c r="AC52" s="221"/><c r="AD52" s="221"/></row><row r="53" spans="1:34" s="133" customFormat="1" ht="15.75"><c r="A53" s="277"/><c r="B53" s="109"/><c r="C53" s="278"/><c r="D53" s="278"/><c r="E53" s="278"/><c r="F53" s="278"/><c r="G53" s="278"/><c r="H53" s="278"/><c r="I53" s="278"/><c r="J53" s="278"/><c r="K53" s="278"/><c r="L53" s="278"/><c r="M53" s="278"/><c r="N53" s="278"/><c r="O53" s="278"/><c r="P53" s="278"/><c r="Q53" s="278"/><c r="R53" s="278"/><c r="S53" s="277"/><c r="T53" s="277"/><c r="U53" s="277"/><c r="V53" s="277"/></row><row r="54" spans="1:34" s="133" customFormat="1"><c r="B54" s="230"/><c r="C54" s="248"/><c r="D54" s="248"/><c r="E54" s="248"/><c r="F54" s="248"/><c r="G54" s="248"/><c r="H54" s="248"/><c r="I54" s="248"/><c r="J54" s="248"/><c r="K54" s="248"/><c r="L54" s="248"/><c r="M54" s="248"/><c r="N54" s="248"/><c r="O54" s="248"/><c r="P54" s="248"/><c r="Q54" s="248"/><c r="R54" s="248"/></row><row r="55" spans="1:34" s="74" customFormat="1" ht="31.5"><c r="A55" s="221"/><c r="B55" s="75" t="str"><f>Translation!A120</f><v>PRODUZIONE ENERGIA SECONDARIA E FLUSSI DI ENERGIA</v></c><c r="C55" s="249"/><c r="D55" s="249"/><c r="E55" s="249"/><c r="F55" s="249"/><c r="G55" s="249"/><c r="H55" s="249"/><c r="I55" s="249"/><c r="J55" s="249"/><c r="K55" s="249"/><c r="L55" s="249"/><c r="M55" s="249"/><c r="N55" s="249"/><c r="O55" s="249"/><c r="P55" s="249"/><c r="Q55" s="249"/><c r="R55" s="249"/><c r="S55" s="249"/><c r="T55" s="249"/><c r="U55" s="249"/><c r="V55" s="249"/><c r="W55" s="249"/><c r="X55" s="250"/><c r="Y55" s="221"/><c r="Z55" s="221"/><c r="AA55" s="221"/><c r="AB55" s="221"/><c r="AC55" s="221"/><c r="AD55" s="268" t="str"><f>Translation!$A$21</f><v>[MWh]</v></c></row><row r="56" spans="1:34" s="40" customFormat="1" ht="32.25" customHeight="1"><c r="A56" s="266"/><c r="B56" s="404" t="str"><f>Translation!A121</f><v>SETTORE DI PRODUZIONE</v></c><c r="C56" s="406" t="str"><f>Translation!A122</f><v>FONTI ENERGETICHE</v></c><c r="D56" s="407"/><c r="E56" s="407"/><c r="F56" s="407"/><c r="G56" s="407"/><c r="H56" s="407"/><c r="I56" s="407"/><c r="J56" s="407"/><c r="K56" s="407"/><c r="L56" s="407"/><c r="M56" s="407"/><c r="N56" s="407"/><c r="O56" s="407"/><c r="P56" s="407"/><c r="Q56" s="407"/><c r="R56" s="407"/><c r="S56" s="408"/><c r="T56" s="406" t="str"><f>Translation!A139</f><v>CONVERSIONE ENERGIA SECONDARIA</v></c><c r="U56" s="407"/><c r="V56" s="408"/><c r="W56" s="415" t="str"><f>Translation!A130</f><v>FLUSSI ENERGETICI</v></c><c r="X56" s="416"/><c r="Y56" s="416"/><c r="Z56" s="416"/><c r="AA56" s="416"/><c r="AB56" s="417"/><c r="AC56" s="409" t="str"><f>Translation!A119</f><v>TOTALE</v></c><c r="AD56" s="331" t="str"><f>Translation!A138</f><v>Perdite nella distribuzione e autoconsumo</v></c><c r="AE56" s="266"/><c r="AF56" s="266"/><c r="AG56" s="266"/><c r="AH56" s="266"/></row><row r="57" spans="1:34" s="40" customFormat="1" ht="18" customHeight="1"><c r="A57" s="266"/><c r="B57" s="405"/><c r="C57" s="410" t="str"><f>Translation!A99</f><v>Combustibili fossili</v></c><c r="D57" s="411"/><c r="E57" s="411"/><c r="F57" s="411"/><c r="G57" s="411"/><c r="H57" s="411"/><c r="I57" s="412"/><c r="J57" s="410" t="str"><f>Translation!A107</f><v>Fonti energetiche rinnovabili (da sistemi connessi alle reti pubbliche)</v></c><c r="K57" s="411"/><c r="L57" s="411"/><c r="M57" s="411"/><c r="N57" s="411"/><c r="O57" s="411"/><c r="P57" s="411"/><c r="Q57" s="411"/><c r="R57" s="412"/><c r="S57" s="331" t="str"><f>Translation!A117</f><v>Totale parziale</v></c><c r="T57" s="413" t="str"><f>Translation!A140</f><v>Conversione dell'elettricità in freddo</v></c><c r="U57" s="413" t="str"><f>Translation!A141</f><v xml:space="preserve">Conversione da calore a freddo </v></c><c r="V57" s="331" t="str"><f>Translation!A117</f><v>Totale parziale</v></c><c r="W57" s="418" t="str"><f>Translation!A131</f><v>Archiviazione</v></c><c r="X57" s="419"/><c r="Y57" s="420" t="str"><f>Translation!A134</f><v>Connessione esterna</v></c><c r="Z57" s="420"/><c r="AA57" s="404" t="str"><f>Translation!A137</f><v>Riesportazione e consumo esterno</v></c><c r="AB57" s="331" t="str"><f>Translation!A117</f><v>Totale parziale</v></c><c r="AC57" s="409"/><c r="AD57" s="331"/><c r="AE57" s="266"/><c r="AF57" s="266"/><c r="AG57" s="266"/><c r="AH57" s="266"/></row><row r="58" spans="1:34" s="40" customFormat="1" ht="69.75" customHeight="1"><c r="A58" s="266"/><c r="B58" s="296" t="str"><f>Translation!A123</f><v>Produzione di energia</v></c><c r="C58" s="219" t="str"><f>Translation!A100</f><v>Olio combustibile</v></c><c r="D58" s="219" t="str"><f>Translation!A101</f><v>Diesel</v></c><c r="E58" s="219" t="str"><f>Translation!A102</f><v>Benzina</v></c><c r="F58" s="219" t="str"><f>Translation!A103</f><v>GPL</v></c><c r="G58" s="219" t="str"><f>Translation!A104</f><v>Gas naturali</v></c><c r="H58" s="219" t="str"><f>Translation!A105</f><v>Carbone</v></c><c r="I58" s="219" t="str"><f>Translation!A117</f><v>Totale parziale</v></c><c r="J58" s="219" t="str"><f>Translation!A109</f><v>Idrogeno</v></c><c r="K58" s="219" t="str"><f>Translation!A110</f><v>Eolico</v></c><c r="L58" s="219" t="str"><f>Translation!A111</f><v>Solare</v></c><c r="M58" s="219" t="str"><f>Translation!A112</f><v>Geotermico</v></c><c r="N58" s="219" t="str"><f>Translation!A113</f><v>Oceanico</v></c><c r="O58" s="219" t="str"><f>Translation!A114</f><v>Biomassa</v></c><c r="P58" s="219" t="str"><f>Translation!A115</f><v>Rifiuti urbani</v></c><c r="Q58" s="219" t="str"><f>Translation!A116</f><v>Recupero di energia</v></c><c r="R58" s="219" t="str"><f>Translation!A117</f><v>Totale parziale</v></c><c r="S58" s="331"/><c r="T58" s="414"/><c r="U58" s="414"/><c r="V58" s="331"/><c r="W58" s="271" t="str"><f>Translation!A132</f><v>Dati in ingresso archiviazione</v></c><c r="X58" s="271" t="str"><f>Translation!A133</f><v>Dati in uscita archivizione</v></c><c r="Y58" s="271" t="str"><f>Translation!A135</f><v>Importazione nell'isola</v></c><c r="Z58" s="271" t="str"><f>Translation!A136</f><v>Esportazione dall'isola</v></c><c r="AA58" s="405"/><c r="AB58" s="331"/><c r="AC58" s="409"/><c r="AD58" s="331"/><c r="AE58" s="266"/><c r="AF58" s="266"/><c r="AG58" s="266"/><c r="AH58" s="266"/></row><row r="59" spans="1:34" s="40" customFormat="1" ht="15.75"><c r="A59" s="266"/><c r="B59" s="286" t="str"><f>Translation!A124</f><v>Elettricità</v></c><c r="C59" s="215"/><c r="D59" s="215"><v>2260</v></c><c r="E59" s="215"/><c r="F59" s="215"/><c r="G59" s="215"/><c r="H59" s="215"/><c r="I59" s="48"><f>SUM(C59:H59)</f><v>2260</v></c><c r="J59" s="215"/><c r="K59" s="215"/><c r="L59" s="215"/><c r="M59" s="215"/><c r="N59" s="215"/><c r="O59" s="215"/><c r="P59" s="215"/><c r="Q59" s="215"/><c r="R59" s="48"><f>SUM(J59:Q59)</f><v>0</v></c><c r="S59" s="48"><f>I59+R59</f><v>2260</v></c><c r="T59" s="215"/><c r="U59" s="215"/><c r="V59" s="48"><f>-T59</f><v>0</v></c><c r="W59" s="215"/><c r="X59" s="215"/><c r="Y59" s="215"><v>1072</v></c><c r="Z59" s="215"/><c r="AA59" s="174"><f>$C$49+$C$50+$C$51</f><v>0</v></c><c r="AB59" s="48"><f>-SUM(W59)+SUM(X59:Y59)-SUM(Z59:AA59)</f><v>1072</v></c><c r="AC59" s="53"><f>S59+V59+AB59</f><v>3332</v></c><c r="AD59" s="175"/><c r="AE59" s="266"/><c r="AF59" s="266"/><c r="AG59" s="266"/><c r="AH59" s="266"/></row><row r="60" spans="1:34" s="40" customFormat="1" ht="15.75"><c r="A60" s="266"/><c r="B60" s="275" t="str"><f>Translation!A125</f><v>Caldo</v></c><c r="C60" s="215"/><c r="D60" s="215"/><c r="E60" s="215"/><c r="F60" s="215"/><c r="G60" s="215"/><c r="H60" s="215"/><c r="I60" s="48"><f>SUM(C60:H60)</f><v>0</v></c><c r="J60" s="215"/><c r="K60" s="215"/><c r="L60" s="215"/><c r="M60" s="215"/><c r="N60" s="215"/><c r="O60" s="215"/><c r="P60" s="215"/><c r="Q60" s="215"/><c r="R60" s="48"><f>SUM(J60:Q60)</f><v>0</v></c><c r="S60" s="48"><f>I60+R60</f><v>0</v></c><c r="T60" s="215"/><c r="U60" s="215"/><c r="V60" s="48"><f>-U60</f><v>0</v></c><c r="W60" s="215"/><c r="X60" s="215"/><c r="Y60" s="215"/><c r="Z60" s="215"/><c r="AA60" s="174"><f>$D$49+$D$50+$D$51</f><v>0</v></c><c r="AB60" s="48"><f>-SUM(W60)+SUM(X60:Y60)-SUM(Z60:AA60)</f><v>0</v></c><c r="AC60" s="53"><f>S60+V60+AB60</f><v>0</v></c><c r="AD60" s="175"><f>AC60-D48</f><v>0</v></c><c r="AE60" s="266"/><c r="AF60" s="266"/><c r="AG60" s="266"/><c r="AH60" s="266"/></row><row r="61" spans="1:34" s="40" customFormat="1" ht="15.75"><c r="A61" s="266"/><c r="B61" s="275" t="str"><f>Translation!A126</f><v>Freddo</v></c><c r="C61" s="215"/><c r="D61" s="215"/><c r="E61" s="215"/><c r="F61" s="215"/><c r="G61" s="215"/><c r="H61" s="215"/><c r="I61" s="48"><f>SUM(C61:H61)</f><v>0</v></c><c r="J61" s="215"/><c r="K61" s="215"/><c r="L61" s="215"/><c r="M61" s="215"/><c r="N61" s="215"/><c r="O61" s="215"/><c r="P61" s="215"/><c r="Q61" s="215"/><c r="R61" s="48"><f>SUM(J61:Q61)</f><v>0</v></c><c r="S61" s="48"><f>I61+R61</f><v>0</v></c><c r="T61" s="215"/><c r="U61" s="215"/><c r="V61" s="48"><f>SUM(T61:U61)</f><v>0</v></c><c r="W61" s="215"/><c r="X61" s="215"/><c r="Y61" s="215"/><c r="Z61" s="215"/><c r="AA61" s="174"><f>$E$49+$E$50+$E$51</f><v>0</v></c><c r="AB61" s="48"><f>-SUM(W61)+SUM(X61:Y61)-SUM(Z61:AA61)</f><v>0</v></c><c r="AC61" s="53"><f>S61+V61+AB61</f><v>0</v></c><c r="AD61" s="175"><f>AC61-E48</f><v>0</v></c><c r="AE61" s="266"/><c r="AF61" s="266"/><c r="AG61" s="266"/><c r="AH61" s="266"/></row><row r="62" spans="1:34" s="40" customFormat="1" ht="15.75"><c r="A62" s="266"/><c r="B62" s="288" t="str"><f>Translation!A119</f><v>TOTALE</v></c><c r="C62" s="42"><f t="shared" ref="C62:AD62" si="17">SUM(C59:C61)</f><v>0</v></c><c r="D62" s="42"><f t="shared" si="17"/><v>2260</v></c><c r="E62" s="42"><f t="shared" si="17"/><v>0</v></c><c r="F62" s="42"><f t="shared" si="17"/><v>0</v></c><c r="G62" s="42"><f t="shared" si="17"/><v>0</v></c><c r="H62" s="42"><f t="shared" si="17"/><v>0</v></c><c r="I62" s="42"><f t="shared" si="17"/><v>2260</v></c><c r="J62" s="42"><f t="shared" si="17"/><v>0</v></c><c r="K62" s="42"><f t="shared" si="17"/><v>0</v></c><c r="L62" s="42"><f t="shared" si="17"/><v>0</v></c><c r="M62" s="42"><f t="shared" si="17"/><v>0</v></c><c r="N62" s="42"><f t="shared" si="17"/><v>0</v></c><c r="O62" s="42"><f t="shared" si="17"/><v>0</v></c><c r="P62" s="42"><f t="shared" si="17"/><v>0</v></c><c r="Q62" s="42"><f t="shared" si="17"/><v>0</v></c><c r="R62" s="42"><f t="shared" si="17"/><v>0</v></c><c r="S62" s="42"><f t="shared" si="17"/><v>2260</v></c><c r="T62" s="42"><f t="shared" si="17"/><v>0</v></c><c r="U62" s="42"><f t="shared" si="17"/><v>0</v></c><c r="V62" s="42"><f t="shared" si="17"/><v>0</v></c><c r="W62" s="42"><f t="shared" si="17"/><v>0</v></c><c r="X62" s="42"><f t="shared" si="17"/><v>0</v></c><c r="Y62" s="42"><f t="shared" si="17"/><v>1072</v></c><c r="Z62" s="42"><f t="shared" si="17"/><v>0</v></c><c r="AA62" s="42"><f t="shared" si="17"/><v>0</v></c><c r="AB62" s="42"><f t="shared" si="17"/><v>1072</v></c><c r="AC62" s="42"><f t="shared" si="17"/><v>3332</v></c><c r="AD62" s="42"><f t="shared" si="17"/><v>0</v></c><c r="AE62" s="266"/><c r="AF62" s="266"/><c r="AG62" s="266"/><c r="AH62" s="266"/></row><row r="63" spans="1:34" s="40" customFormat="1" ht="15.75"><c r="A63" s="266"/><c r="B63" s="266"/><c r="C63" s="284"/><c r="D63" s="284"/><c r="E63" s="284"/><c r="F63" s="284"/><c r="G63" s="284"/><c r="H63" s="284"/><c r="I63" s="284"/><c r="J63" s="284"/><c r="K63" s="284"/><c r="L63" s="284"/><c r="M63" s="284"/><c r="N63" s="284"/><c r="O63" s="284"/><c r="P63" s="284"/><c r="Q63" s="284"/><c r="R63" s="284"/><c r="S63" s="284"/><c r="T63" s="284"/><c r="U63" s="284"/><c r="V63" s="284"/><c r="W63" s="284"/><c r="X63" s="284"/><c r="Y63" s="284"/><c r="Z63" s="284"/><c r="AA63" s="284"/><c r="AB63" s="284"/><c r="AC63" s="284"/><c r="AD63" s="284"/><c r="AE63" s="284"/><c r="AF63" s="284"/><c r="AG63" s="266"/><c r="AH63" s="266"/></row><row r="64" spans="1:34" s="40" customFormat="1" ht="15"><c r="A64" s="221"/><c r="B64" s="221"/><c r="C64" s="251"/><c r="D64" s="251"/><c r="E64" s="251"/><c r="F64" s="251"/><c r="G64" s="251"/><c r="H64" s="251"/><c r="I64" s="251"/><c r="J64" s="251"/><c r="K64" s="251"/><c r="L64" s="251"/><c r="M64" s="251"/><c r="N64" s="251"/><c r="O64" s="251"/><c r="P64" s="251"/><c r="Q64" s="251"/><c r="R64" s="251"/><c r="S64" s="251"/><c r="T64" s="251"/><c r="U64" s="251"/><c r="V64" s="251"/><c r="W64" s="251"/><c r="X64" s="251"/><c r="Y64" s="251"/><c r="Z64" s="251"/><c r="AA64" s="251"/><c r="AB64" s="251"/><c r="AC64" s="251"/><c r="AD64" s="251"/><c r="AE64" s="46"/><c r="AF64" s="46"/></row><row r="65" spans="1:31" s="74" customFormat="1" ht="31.5"><c r="A65" s="221"/><c r="B65" s="75" t="str"><f>Translation!A127</f><v>ENERGIA PRIMARIA CONVERTITA IN ENERGIA SECONDARIA (consumo di energia primaria)</v></c><c r="C65" s="252"/><c r="D65" s="252"/><c r="E65" s="252"/><c r="F65" s="252"/><c r="G65" s="252"/><c r="H65" s="252"/><c r="I65" s="252"/><c r="J65" s="252"/><c r="K65" s="252"/><c r="L65" s="252"/><c r="M65" s="252"/><c r="N65" s="252"/><c r="O65" s="252"/><c r="P65" s="252"/><c r="Q65" s="252"/><c r="R65" s="252"/><c r="S65" s="246"/><c r="T65" s="268" t="str"><f>Translation!$A$21</f><v>[MWh]</v></c><c r="U65" s="251"/><c r="V65" s="251"/><c r="W65" s="253"/><c r="X65" s="251"/><c r="Y65" s="251"/><c r="Z65" s="251"/><c r="AA65" s="251"/><c r="AB65" s="251"/><c r="AC65" s="251"/><c r="AD65" s="251"/><c r="AE65" s="80"/></row><row r="66" spans="1:31" s="40" customFormat="1" ht="30" customHeight="1"><c r="A66" s="266"/><c r="B66" s="404" t="str"><f>Translation!A121</f><v>SETTORE DI PRODUZIONE</v></c><c r="C66" s="421" t="str"><f>Translation!A143</f><v>FONTE ENERGIA PRIMARIA</v></c><c r="D66" s="422"/><c r="E66" s="422"/><c r="F66" s="422"/><c r="G66" s="422"/><c r="H66" s="422"/><c r="I66" s="422"/><c r="J66" s="422"/><c r="K66" s="422"/><c r="L66" s="422"/><c r="M66" s="422"/><c r="N66" s="422"/><c r="O66" s="422"/><c r="P66" s="422"/><c r="Q66" s="422"/><c r="R66" s="422"/><c r="S66" s="423"/><c r="T66" s="425" t="str"><f>Translation!A128</f><v>Perdite nella conversione da energia primaria a energia secondaria</v></c><c r="U66" s="284"/><c r="V66" s="251"/><c r="W66" s="254"/><c r="X66" s="251"/><c r="Y66" s="251"/><c r="Z66" s="251"/><c r="AA66" s="251"/><c r="AB66" s="251"/><c r="AC66" s="251"/><c r="AD66" s="251"/><c r="AE66" s="46"/></row><row r="67" spans="1:31" s="40" customFormat="1" ht="15" customHeight="1"><c r="A67" s="266"/><c r="B67" s="405"/><c r="C67" s="421" t="str"><f>Translation!A99</f><v>Combustibili fossili</v></c><c r="D67" s="422"/><c r="E67" s="422"/><c r="F67" s="422"/><c r="G67" s="422"/><c r="H67" s="422"/><c r="I67" s="423"/><c r="J67" s="421" t="str"><f>Translation!A108</f><v>Fonti di energia rinnovabile</v></c><c r="K67" s="422"/><c r="L67" s="422"/><c r="M67" s="422"/><c r="N67" s="422"/><c r="O67" s="422"/><c r="P67" s="422"/><c r="Q67" s="422"/><c r="R67" s="423"/><c r="S67" s="424" t="str"><f>Translation!A119</f><v>TOTALE</v></c><c r="T67" s="426"/><c r="U67" s="284"/><c r="V67" s="251"/><c r="W67" s="254"/><c r="X67" s="251"/><c r="Y67" s="251"/><c r="Z67" s="251"/><c r="AA67" s="251"/><c r="AB67" s="251"/><c r="AC67" s="251"/><c r="AD67" s="251"/><c r="AE67" s="46"/></row><row r="68" spans="1:31" s="40" customFormat="1" ht="69.75" customHeight="1"><c r="A68" s="266"/><c r="B68" s="296" t="str"><f>Translation!A123</f><v>Produzione di energia</v></c><c r="C68" s="297" t="str"><f>Translation!A100</f><v>Olio combustibile</v></c><c r="D68" s="297" t="str"><f>Translation!A101</f><v>Diesel</v></c><c r="E68" s="297" t="str"><f>Translation!A102</f><v>Benzina</v></c><c r="F68" s="297" t="str"><f>Translation!A103</f><v>GPL</v></c><c r="G68" s="297" t="str"><f>Translation!A104</f><v>Gas naturali</v></c><c r="H68" s="297" t="str"><f>Translation!A105</f><v>Carbone</v></c><c r="I68" s="297" t="str"><f>Translation!A117</f><v>Totale parziale</v></c><c r="J68" s="297" t="str"><f>Translation!A109</f><v>Idrogeno</v></c><c r="K68" s="297" t="str"><f>Translation!A110</f><v>Eolico</v></c><c r="L68" s="297" t="str"><f>Translation!A111</f><v>Solare</v></c><c r="M68" s="297" t="str"><f>Translation!A112</f><v>Geotermico</v></c><c r="N68" s="297" t="str"><f>Translation!A113</f><v>Oceanico</v></c><c r="O68" s="297" t="str"><f>Translation!A114</f><v>Biomassa</v></c><c r="P68" s="297" t="str"><f>Translation!A115</f><v>Rifiuti urbani</v></c><c r="Q68" s="297" t="str"><f>Translation!A116</f><v>Recupero di energia</v></c><c r="R68" s="297" t="str"><f>Translation!A117</f><v>Totale parziale</v></c><c r="S68" s="424"/><c r="T68" s="427"/><c r="U68" s="284"/><c r="V68" s="251"/><c r="W68" s="254"/><c r="X68" s="251"/><c r="Y68" s="251"/><c r="Z68" s="251"/><c r="AA68" s="251"/><c r="AB68" s="251"/><c r="AC68" s="251"/><c r="AD68" s="251"/><c r="AE68" s="46"/></row><row r="69" spans="1:31" s="40" customFormat="1" ht="15.75"><c r="A69" s="266"/><c r="B69" s="286" t="str"><f>Translation!A124</f><v>Elettricità</v></c><c r="C69" s="215"/><c r="D69" s="215"><v>2260</v></c><c r="E69" s="215"/><c r="F69" s="215"/><c r="G69" s="215"/><c r="H69" s="215"/><c r="I69" s="48"><f>SUM(C69:H69)</f><v>2260</v></c><c r="J69" s="173"><f>J59</f><v>0</v></c><c r="K69" s="173"><f t="shared" ref="K69:P69" si="18">K59</f><v>0</v></c><c r="L69" s="173"><f t="shared" si="18"/><v>0</v></c><c r="M69" s="173"><f t="shared" si="18"/><v>0</v></c><c r="N69" s="173"><f t="shared" si="18"/><v>0</v></c><c r="O69" s="215"/><c r="P69" s="173"><f t="shared" si="18"/><v>0</v></c><c r="Q69" s="173"/><c r="R69" s="48"><f>SUM(J69:Q69)</f><v>0</v></c><c r="S69" s="48"><f>I69+R69</f><v>2260</v></c><c r="T69" s="60"><f>S69-AC59+AB59</f><v>0</v></c><c r="U69" s="284"/><c r="V69" s="251"/><c r="W69" s="255"/><c r="X69" s="251"/><c r="Y69" s="251"/><c r="Z69" s="251"/><c r="AA69" s="251"/><c r="AB69" s="251"/><c r="AC69" s="251"/><c r="AD69" s="251"/><c r="AE69" s="46"/></row><row r="70" spans="1:31" s="40" customFormat="1" ht="15.75"><c r="A70" s="266"/><c r="B70" s="286" t="str"><f>Translation!A125</f><v>Caldo</v></c><c r="C70" s="215"/><c r="D70" s="215"/><c r="E70" s="215"/><c r="F70" s="215"/><c r="G70" s="215"/><c r="H70" s="215"/><c r="I70" s="48"><f>SUM(C70:H70)</f><v>0</v></c><c r="J70" s="173"><f t="shared" ref="J70:P70" si="19">J60</f><v>0</v></c><c r="K70" s="173"><f t="shared" si="19"/><v>0</v></c><c r="L70" s="173"><f t="shared" si="19"/><v>0</v></c><c r="M70" s="173"><f t="shared" si="19"/><v>0</v></c><c r="N70" s="173"><f t="shared" si="19"/><v>0</v></c><c r="O70" s="215"/><c r="P70" s="173"><f t="shared" si="19"/><v>0</v></c><c r="Q70" s="173"/><c r="R70" s="48"><f>SUM(J70:Q70)</f><v>0</v></c><c r="S70" s="48"><f>I70+R70</f><v>0</v></c><c r="T70" s="60"><f>S70-AC60+AB60</f><v>0</v></c><c r="U70" s="284"/><c r="V70" s="251"/><c r="W70" s="255"/><c r="X70" s="251"/><c r="Y70" s="251"/><c r="Z70" s="251"/><c r="AA70" s="251"/><c r="AB70" s="251"/><c r="AC70" s="251"/><c r="AD70" s="251"/><c r="AE70" s="46"/></row><row r="71" spans="1:31" s="40" customFormat="1" ht="15.75"><c r="A71" s="266"/><c r="B71" s="286" t="str"><f>Translation!A126</f><v>Freddo</v></c><c r="C71" s="215"/><c r="D71" s="215"/><c r="E71" s="215"/><c r="F71" s="215"/><c r="G71" s="215"/><c r="H71" s="215"/><c r="I71" s="48"><f>SUM(C71:H71)</f><v>0</v></c><c r="J71" s="215"/><c r="K71" s="215"/><c r="L71" s="215"/><c r="M71" s="215"/><c r="N71" s="215"/><c r="O71" s="215"/><c r="P71" s="215"/><c r="Q71" s="215"/><c r="R71" s="48"><f>SUM(J71:Q71)</f><v>0</v></c><c r="S71" s="48"><f>I71+R71</f><v>0</v></c><c r="T71" s="60"><f>S71-AC61+AB61</f><v>0</v></c><c r="U71" s="284"/><c r="V71" s="251"/><c r="W71" s="255"/><c r="X71" s="251"/><c r="Y71" s="251"/><c r="Z71" s="251"/><c r="AA71" s="251"/><c r="AB71" s="251"/><c r="AC71" s="251"/><c r="AD71" s="251"/><c r="AE71" s="46"/></row><row r="72" spans="1:31" s="40" customFormat="1" ht="15.75"><c r="A72" s="266"/><c r="B72" s="288" t="str"><f>Translation!A119</f><v>TOTALE</v></c><c r="C72" s="42"><f t="shared" ref="C72:S72" si="20">SUM(C69:C71)</f><v>0</v></c><c r="D72" s="42"><f t="shared" si="20"/><v>2260</v></c><c r="E72" s="42"><f t="shared" si="20"/><v>0</v></c><c r="F72" s="42"><f t="shared" si="20"/><v>0</v></c><c r="G72" s="42"><f t="shared" si="20"/><v>0</v></c><c r="H72" s="42"><f t="shared" si="20"/><v>0</v></c><c r="I72" s="42"><f t="shared" si="20"/><v>2260</v></c><c r="J72" s="42"><f t="shared" si="20"/><v>0</v></c><c r="K72" s="42"><f t="shared" si="20"/><v>0</v></c><c r="L72" s="42"><f t="shared" si="20"/><v>0</v></c><c r="M72" s="42"><f t="shared" si="20"/><v>0</v></c><c r="N72" s="42"><f t="shared" si="20"/><v>0</v></c><c r="O72" s="42"><f t="shared" si="20"/><v>0</v></c><c r="P72" s="42"><f t="shared" si="20"/><v>0</v></c><c r="Q72" s="42"><f t="shared" si="20"/><v>0</v></c><c r="R72" s="42"><f t="shared" si="20"/><v>0</v></c><c r="S72" s="42"><f t="shared" si="20"/><v>2260</v></c><c r="T72" s="60"><f>S72-AC62+AB62</f><v>0</v></c><c r="U72" s="284"/><c r="V72" s="251"/><c r="W72" s="256"/><c r="X72" s="251"/><c r="Y72" s="251"/><c r="Z72" s="251"/><c r="AA72" s="251"/><c r="AB72" s="251"/><c r="AC72" s="251"/><c r="AD72" s="251"/><c r="AE72" s="46"/></row><row r="73" spans="1:31" s="40" customFormat="1" ht="15.75"><c r="A73" s="266"/><c r="B73" s="298"/><c r="C73" s="266"/><c r="D73" s="266"/><c r="E73" s="266"/><c r="F73" s="266"/><c r="G73" s="266"/><c r="H73" s="266"/><c r="I73" s="266"/><c r="J73" s="266"/><c r="K73" s="266"/><c r="L73" s="266"/><c r="M73" s="266"/><c r="N73" s="266"/><c r="O73" s="266"/><c r="P73" s="266"/><c r="Q73" s="266"/><c r="R73" s="266"/><c r="S73" s="266"/><c r="T73" s="266"/><c r="U73" s="266"/><c r="V73" s="221"/><c r="W73" s="221"/><c r="X73" s="221"/><c r="Y73" s="221"/><c r="Z73" s="221"/><c r="AA73" s="221"/><c r="AB73" s="221"/><c r="AC73" s="221"/><c r="AD73" s="221"/></row><row r="74" spans="1:31" s="40" customFormat="1" ht="15.75"><c r="A74" s="266"/><c r="B74" s="298"/><c r="C74" s="266"/><c r="D74" s="266"/><c r="E74" s="266"/><c r="F74" s="266"/><c r="G74" s="266"/><c r="H74" s="266"/><c r="I74" s="266"/><c r="J74" s="266"/><c r="K74" s="266"/><c r="L74" s="266"/><c r="M74" s="266"/><c r="N74" s="266"/><c r="O74" s="266"/><c r="P74" s="266"/><c r="Q74" s="266"/><c r="R74" s="266"/><c r="S74" s="266"/><c r="T74" s="266"/><c r="U74" s="266"/><c r="V74" s="221"/><c r="W74" s="221"/><c r="X74" s="221"/><c r="Y74" s="221"/><c r="Z74" s="221"/><c r="AA74" s="221"/><c r="AB74" s="221"/><c r="AC74" s="221"/><c r="AD74" s="221"/></row><row r="75" spans="1:31" s="40" customFormat="1" ht="15.75"><c r="A75" s="266"/><c r="B75" s="298"/><c r="C75" s="266"/><c r="D75" s="266"/><c r="E75" s="266"/><c r="F75" s="266"/><c r="G75" s="266"/><c r="H75" s="266"/><c r="I75" s="266"/><c r="J75" s="266"/><c r="K75" s="266"/><c r="L75" s="266"/><c r="M75" s="266"/><c r="N75" s="266"/><c r="O75" s="266"/><c r="P75" s="266"/><c r="Q75" s="266"/><c r="R75" s="266"/><c r="S75" s="266"/><c r="T75" s="266"/><c r="U75" s="266"/><c r="V75" s="221"/><c r="W75" s="221"/><c r="X75" s="221"/><c r="Y75" s="221"/><c r="Z75" s="221"/><c r="AA75" s="221"/><c r="AB75" s="221"/><c r="AC75" s="221"/><c r="AD75" s="221"/></row><row r="76" spans="1:31" s="74" customFormat="1" ht="31.5"><c r="A76" s="221"/><c r="B76" s="75" t="str"><f>Translation!A144</f><v>DOMANDA ENERGIA PRIMARIA</v></c><c r="C76" s="249"/><c r="D76" s="249"/><c r="E76" s="249"/><c r="F76" s="249"/><c r="G76" s="249"/><c r="H76" s="249"/><c r="I76" s="249"/><c r="J76" s="249"/><c r="K76" s="249"/><c r="L76" s="249"/><c r="M76" s="249"/><c r="N76" s="249"/><c r="O76" s="249"/><c r="P76" s="249"/><c r="Q76" s="249"/><c r="R76" s="249"/><c r="S76" s="221"/><c r="T76" s="221"/><c r="U76" s="221"/><c r="V76" s="221"/><c r="W76" s="221"/><c r="X76" s="221"/><c r="Y76" s="268" t="str"><f>Translation!$A$21</f><v>[MWh]</v></c><c r="Z76" s="221"/><c r="AA76" s="221"/><c r="AB76" s="221"/><c r="AC76" s="221"/><c r="AD76" s="221"/></row><row r="77" spans="1:31" s="40" customFormat="1" ht="30" customHeight="1"><c r="A77" s="266"/><c r="B77" s="435" t="str"><f>Translation!A123</f><v>Produzione di energia</v></c><c r="C77" s="406" t="str"><f>Translation!A143</f><v>FONTE ENERGIA PRIMARIA</v></c><c r="D77" s="407"/><c r="E77" s="407"/><c r="F77" s="407"/><c r="G77" s="407"/><c r="H77" s="407"/><c r="I77" s="407"/><c r="J77" s="407"/><c r="K77" s="407"/><c r="L77" s="407"/><c r="M77" s="407"/><c r="N77" s="407"/><c r="O77" s="407"/><c r="P77" s="407"/><c r="Q77" s="407"/><c r="R77" s="407"/><c r="S77" s="407"/><c r="T77" s="407"/><c r="U77" s="407"/><c r="V77" s="407"/><c r="W77" s="407"/><c r="X77" s="407"/><c r="Y77" s="408"/><c r="Z77" s="266"/><c r="AA77" s="221"/><c r="AB77" s="221"/><c r="AC77" s="221"/><c r="AD77" s="221"/></row><row r="78" spans="1:31" s="40" customFormat="1" ht="15" customHeight="1"><c r="A78" s="266"/><c r="B78" s="436"/><c r="C78" s="406" t="str"><f>Translation!A99</f><v>Combustibili fossili</v></c><c r="D78" s="407"/><c r="E78" s="407"/><c r="F78" s="407"/><c r="G78" s="407"/><c r="H78" s="407"/><c r="I78" s="408"/><c r="J78" s="406" t="str"><f>Translation!A108</f><v>Fonti di energia rinnovabile</v></c><c r="K78" s="407"/><c r="L78" s="407"/><c r="M78" s="407"/><c r="N78" s="407"/><c r="O78" s="407"/><c r="P78" s="407"/><c r="Q78" s="407"/><c r="R78" s="408"/><c r="S78" s="415" t="str"><f>Translation!A124</f><v>Elettricità</v></c><c r="T78" s="416"/><c r="U78" s="416"/><c r="V78" s="417"/><c r="W78" s="288" t="str"><f>Translation!A125</f><v>Caldo</v></c><c r="X78" s="288" t="str"><f>Translation!A126</f><v>Freddo</v></c><c r="Y78" s="404" t="str"><f>Translation!A119</f><v>TOTALE</v></c><c r="Z78" s="266"/><c r="AA78" s="221"/><c r="AB78" s="221"/><c r="AC78" s="221"/><c r="AD78" s="221"/></row><row r="79" spans="1:31" s="40" customFormat="1" ht="46.5" customHeight="1"><c r="A79" s="266"/><c r="B79" s="437"/><c r="C79" s="219" t="str"><f>Translation!A100</f><v>Olio combustibile</v></c><c r="D79" s="219" t="str"><f>Translation!A101</f><v>Diesel</v></c><c r="E79" s="219" t="str"><f>Translation!A102</f><v>Benzina</v></c><c r="F79" s="219" t="str"><f>Translation!A103</f><v>GPL</v></c><c r="G79" s="219" t="str"><f>Translation!A104</f><v>Gas naturali</v></c><c r="H79" s="219" t="str"><f>Translation!A105</f><v>Carbone</v></c><c r="I79" s="219" t="str"><f>Translation!A117</f><v>Totale parziale</v></c><c r="J79" s="219" t="str"><f>Translation!A109</f><v>Idrogeno</v></c><c r="K79" s="219" t="str"><f>Translation!A110</f><v>Eolico</v></c><c r="L79" s="219" t="str"><f>Translation!A111</f><v>Solare</v></c><c r="M79" s="219" t="str"><f>Translation!A112</f><v>Geotermico</v></c><c r="N79" s="219" t="str"><f>Translation!A113</f><v>Oceanico</v></c><c r="O79" s="219" t="str"><f>Translation!A114</f><v>Biomassa</v></c><c r="P79" s="219" t="str"><f>Translation!A115</f><v>Rifiuti urbani</v></c><c r="Q79" s="219" t="str"><f>Translation!A116</f><v>Recupero di energia</v></c><c r="R79" s="219" t="str"><f>Translation!A117</f><v>Totale parziale</v></c><c r="S79" s="280" t="str"><f>Translation!A145</f><v>Elettricità importata (cavo)</v></c><c r="T79" s="280" t="str"><f>Translation!A146</f><v>Elettricità esportata (cavo)</v></c><c r="U79" s="280" t="str"><f>Translation!A137</f><v>Riesportazione e consumo esterno</v></c><c r="V79" s="281" t="str"><f>Translation!A117</f><v>Totale parziale</v></c><c r="W79" s="281" t="str"><f>Translation!A137</f><v>Riesportazione e consumo esterno</v></c><c r="X79" s="281" t="str"><f>Translation!A137</f><v>Riesportazione e consumo esterno</v></c><c r="Y79" s="405"/><c r="Z79" s="266"/><c r="AA79" s="221"/><c r="AB79" s="221"/><c r="AC79" s="221"/><c r="AD79" s="221"/></row><row r="80" spans="1:31" s="40" customFormat="1" ht="15.75"><c r="A80" s="266"/><c r="B80" s="282" t="str"><f>Translation!A119</f><v>TOTALE</v></c><c r="C80" s="174"><f t="shared" ref="C80:H80" si="21">G48+C72</f><v>0</v></c><c r="D80" s="174"><f t="shared" si="21"/><v>6733</v></c><c r="E80" s="174"><f t="shared" si="21"/><v>3379</v></c><c r="F80" s="174"><f t="shared" si="21"/><v>1009</v></c><c r="G80" s="174"><f t="shared" si="21"/><v>0</v></c><c r="H80" s="174"><f t="shared" si="21"/><v>0</v></c><c r="I80" s="42"><f>SUM(C80:H80)</f><v>11121</v></c><c r="J80" s="174"><f t="shared" ref="J80:O80" si="22">N48+J72</f><v>0</v></c><c r="K80" s="174"><f t="shared" si="22"/><v>0</v></c><c r="L80" s="174"><f t="shared" si="22"/><v>0</v></c><c r="M80" s="174"><f t="shared" si="22"/><v>0</v></c><c r="N80" s="174"><f t="shared" si="22"/><v>0</v></c><c r="O80" s="174"><f t="shared" si="22"/><v>0</v></c><c r="P80" s="174"><f>P72</f><v>0</v></c><c r="Q80" s="174"><f>Q72</f><v>0</v></c><c r="R80" s="42"><f>SUM(J80:Q80)</f><v>0</v></c><c r="S80" s="174"><v>1072</v></c><c r="T80" s="174"><f>Z62</f><v>0</v></c><c r="U80" s="174"><f>$C$49+$C$50+$C$51</f><v>0</v></c><c r="V80" s="42"><f>S80-T80-U80</f><v>1072</v></c><c r="W80" s="174"><f>$D$49+$D$50+$D$51</f><v>0</v></c><c r="X80" s="174"><f>$E$49+$E$50+$E$51</f><v>0</v></c><c r="Y80" s="42"><f>I80+R80+V80-W80-X80</f><v>12193</v></c><c r="Z80" s="266"/><c r="AA80" s="221"/><c r="AB80" s="221"/><c r="AC80" s="221"/><c r="AD80" s="221"/></row><row r="81" spans="1:32" s="44" customFormat="1" ht="15.75"><c r="A81" s="290"/><c r="B81" s="291"/><c r="C81" s="290"/><c r="D81" s="290"/><c r="E81" s="290"/><c r="F81" s="290"/><c r="G81" s="290"/><c r="H81" s="290"/><c r="I81" s="290"/><c r="J81" s="290"/><c r="K81" s="290"/><c r="L81" s="290"/><c r="M81" s="290"/><c r="N81" s="290"/><c r="O81" s="290"/><c r="P81" s="290"/><c r="Q81" s="290"/><c r="R81" s="290"/><c r="S81" s="290"/><c r="T81" s="290"/><c r="U81" s="290"/><c r="V81" s="290"/><c r="W81" s="290"/><c r="X81" s="290"/><c r="Y81" s="290"/><c r="Z81" s="290"/><c r="AA81" s="258"/><c r="AB81" s="258"/><c r="AC81" s="258"/><c r="AD81" s="258"/></row><row r="82" spans="1:32" s="44" customFormat="1" ht="15"><c r="A82" s="258"/><c r="B82" s="259"/><c r="C82" s="258"/><c r="D82" s="258"/><c r="E82" s="258"/><c r="F82" s="258"/><c r="G82" s="258"/><c r="H82" s="258"/><c r="I82" s="258"/><c r="J82" s="258"/><c r="K82" s="258"/><c r="L82" s="258"/><c r="M82" s="258"/><c r="N82" s="258"/><c r="O82" s="258"/><c r="P82" s="258"/><c r="Q82" s="258"/><c r="R82" s="258"/><c r="S82" s="258"/><c r="T82" s="258"/><c r="U82" s="258"/><c r="V82" s="258"/><c r="W82" s="258"/><c r="X82" s="258"/><c r="Y82" s="258"/><c r="Z82" s="258"/><c r="AA82" s="258"/><c r="AB82" s="258"/><c r="AC82" s="258"/><c r="AD82" s="258"/></row><row r="83" spans="1:32" s="44" customFormat="1" ht="15"><c r="A83" s="258"/><c r="B83" s="259"/><c r="C83" s="258"/><c r="D83" s="258"/><c r="E83" s="258"/><c r="F83" s="258"/><c r="G83" s="258"/><c r="H83" s="258"/><c r="I83" s="258"/><c r="J83" s="258"/><c r="K83" s="258"/><c r="L83" s="258"/><c r="M83" s="258"/><c r="N83" s="258"/><c r="O83" s="258"/><c r="P83" s="258"/><c r="Q83" s="258"/><c r="R83" s="258"/><c r="S83" s="258"/><c r="T83" s="258"/><c r="U83" s="258"/><c r="V83" s="258"/><c r="W83" s="258"/><c r="X83" s="258"/><c r="Y83" s="258"/><c r="Z83" s="258"/><c r="AA83" s="258"/><c r="AB83" s="258"/><c r="AC83" s="258"/><c r="AD83" s="258"/></row><row r="84" spans="1:32" s="44" customFormat="1" ht="15"><c r="A84" s="258"/><c r="B84" s="259"/><c r="C84" s="258"/><c r="D84" s="258"/><c r="E84" s="258"/><c r="F84" s="258"/><c r="G84" s="258"/><c r="H84" s="258"/><c r="I84" s="258"/><c r="J84" s="258"/><c r="K84" s="258"/><c r="L84" s="258"/><c r="M84" s="258"/><c r="N84" s="258"/><c r="O84" s="258"/><c r="P84" s="258"/><c r="Q84" s="258"/><c r="R84" s="258"/><c r="S84" s="258"/><c r="T84" s="258"/><c r="U84" s="258"/><c r="V84" s="258"/><c r="W84" s="258"/><c r="X84" s="258"/><c r="Y84" s="258"/><c r="Z84" s="258"/><c r="AA84" s="258"/><c r="AB84" s="258"/><c r="AC84" s="258"/><c r="AD84" s="258"/></row><row r="85" spans="1:32" s="74" customFormat="1" ht="31.5"><c r="A85" s="221"/><c r="B85" s="75" t="str"><f>Translation!A129</f><v>EFFICIENZA CONVERSIONE ENERGETICA</v></c><c r="C85" s="252"/><c r="D85" s="252"/><c r="E85" s="252"/><c r="F85" s="252"/><c r="G85" s="252"/><c r="H85" s="252"/><c r="I85" s="252"/><c r="J85" s="252"/><c r="K85" s="252"/><c r="L85" s="252"/><c r="M85" s="252"/><c r="N85" s="252"/><c r="O85" s="252"/><c r="P85" s="252"/><c r="Q85" s="252"/><c r="R85" s="252"/><c r="S85" s="268" t="str"><f>Translation!$A$22</f><v>[%]</v></c><c r="T85" s="253"/><c r="U85" s="221"/><c r="V85" s="251"/><c r="W85" s="251"/><c r="X85" s="253"/><c r="Y85" s="251"/><c r="Z85" s="251"/><c r="AA85" s="251"/><c r="AB85" s="251"/><c r="AC85" s="251"/><c r="AD85" s="251"/><c r="AE85" s="80"/><c r="AF85" s="80"/></row><row r="86" spans="1:32" s="40" customFormat="1" ht="30" customHeight="1"><c r="A86" s="266"/><c r="B86" s="404" t="str"><f>Translation!A121</f><v>SETTORE DI PRODUZIONE</v></c><c r="C86" s="421" t="str"><f>Translation!A143</f><v>FONTE ENERGIA PRIMARIA</v></c><c r="D86" s="422"/><c r="E86" s="422"/><c r="F86" s="422"/><c r="G86" s="422"/><c r="H86" s="422"/><c r="I86" s="422"/><c r="J86" s="422"/><c r="K86" s="422"/><c r="L86" s="422"/><c r="M86" s="422"/><c r="N86" s="422"/><c r="O86" s="422"/><c r="P86" s="422"/><c r="Q86" s="422"/><c r="R86" s="422"/><c r="S86" s="423"/><c r="T86" s="295"/><c r="U86" s="266"/><c r="V86" s="251"/><c r="W86" s="251"/><c r="X86" s="254"/><c r="Y86" s="251"/><c r="Z86" s="251"/><c r="AA86" s="251"/><c r="AB86" s="251"/><c r="AC86" s="251"/><c r="AD86" s="251"/><c r="AE86" s="46"/><c r="AF86" s="46"/></row><row r="87" spans="1:32" s="40" customFormat="1" ht="15" customHeight="1"><c r="A87" s="266"/><c r="B87" s="405"/><c r="C87" s="421" t="str"><f>Translation!A99</f><v>Combustibili fossili</v></c><c r="D87" s="422"/><c r="E87" s="422"/><c r="F87" s="422"/><c r="G87" s="422"/><c r="H87" s="422"/><c r="I87" s="423"/><c r="J87" s="421" t="str"><f>Translation!A108</f><v>Fonti di energia rinnovabile</v></c><c r="K87" s="422"/><c r="L87" s="422"/><c r="M87" s="422"/><c r="N87" s="422"/><c r="O87" s="422"/><c r="P87" s="422"/><c r="Q87" s="422"/><c r="R87" s="423"/><c r="S87" s="424" t="str"><f>Translation!A119</f><v>TOTALE</v></c><c r="T87" s="295"/><c r="U87" s="266"/><c r="V87" s="251"/><c r="W87" s="251"/><c r="X87" s="254"/><c r="Y87" s="251"/><c r="Z87" s="251"/><c r="AA87" s="251"/><c r="AB87" s="251"/><c r="AC87" s="251"/><c r="AD87" s="251"/><c r="AE87" s="46"/><c r="AF87" s="46"/></row><row r="88" spans="1:32" s="40" customFormat="1" ht="69.75" customHeight="1"><c r="A88" s="266"/><c r="B88" s="296" t="str"><f>Translation!A123</f><v>Produzione di energia</v></c><c r="C88" s="297" t="str"><f>Translation!A100</f><v>Olio combustibile</v></c><c r="D88" s="297" t="str"><f>Translation!A101</f><v>Diesel</v></c><c r="E88" s="297" t="str"><f>Translation!A102</f><v>Benzina</v></c><c r="F88" s="297" t="str"><f>Translation!A103</f><v>GPL</v></c><c r="G88" s="297" t="str"><f>Translation!A104</f><v>Gas naturali</v></c><c r="H88" s="297" t="str"><f>Translation!A105</f><v>Carbone</v></c><c r="I88" s="297" t="str"><f>Translation!A117</f><v>Totale parziale</v></c><c r="J88" s="297" t="str"><f>Translation!A109</f><v>Idrogeno</v></c><c r="K88" s="297" t="str"><f>Translation!A110</f><v>Eolico</v></c><c r="L88" s="297" t="str"><f>Translation!A111</f><v>Solare</v></c><c r="M88" s="297" t="str"><f>Translation!A112</f><v>Geotermico</v></c><c r="N88" s="297" t="str"><f>Translation!A113</f><v>Oceanico</v></c><c r="O88" s="297" t="str"><f>Translation!A114</f><v>Biomassa</v></c><c r="P88" s="297" t="str"><f>Translation!A115</f><v>Rifiuti urbani</v></c><c r="Q88" s="297" t="str"><f>Translation!A116</f><v>Recupero di energia</v></c><c r="R88" s="297" t="str"><f>Translation!A117</f><v>Totale parziale</v></c><c r="S88" s="424"/><c r="T88" s="295"/><c r="U88" s="266"/><c r="V88" s="251"/><c r="W88" s="251"/><c r="X88" s="254"/><c r="Y88" s="251"/><c r="Z88" s="251"/><c r="AA88" s="251"/><c r="AB88" s="251"/><c r="AC88" s="251"/><c r="AD88" s="251"/><c r="AE88" s="46"/><c r="AF88" s="46"/></row><row r="89" spans="1:32" s="40" customFormat="1" ht="15.75"><c r="A89" s="266"/><c r="B89" s="286" t="str"><f>Translation!A124</f><v>Elettricità</v></c><c r="C89" s="176" t="str"><f t="shared" ref="C89:P89" si="23">IF(C69&gt;0,C59/C69,"-")</f><v>-</v></c><c r="D89" s="176"><f t="shared" si="23"/><v>1</v></c><c r="E89" s="176" t="str"><f t="shared" si="23"/><v>-</v></c><c r="F89" s="176" t="str"><f t="shared" si="23"/><v>-</v></c><c r="G89" s="176" t="str"><f t="shared" si="23"/><v>-</v></c><c r="H89" s="176" t="str"><f t="shared" si="23"/><v>-</v></c><c r="I89" s="56"><f t="shared" si="23"/><v>1</v></c><c r="J89" s="176" t="str"><f t="shared" si="23"/><v>-</v></c><c r="K89" s="176" t="str"><f t="shared" si="23"/><v>-</v></c><c r="L89" s="176" t="str"><f t="shared" si="23"/><v>-</v></c><c r="M89" s="176" t="str"><f t="shared" si="23"/><v>-</v></c><c r="N89" s="176" t="str"><f t="shared" si="23"/><v>-</v></c><c r="O89" s="176" t="str"><f t="shared" si="23"/><v>-</v></c><c r="P89" s="176" t="str"><f t="shared" si="23"/><v>-</v></c><c r="Q89" s="176" t="s"><v>521</v></c><c r="R89" s="56" t="str"><f t="shared" ref="R89:S91" si="24">IF(R69&gt;0,R59/R69,"-")</f><v>-</v></c><c r="S89" s="56"><f t="shared" si="24"/><v>1</v></c><c r="T89" s="287"/><c r="U89" s="266"/><c r="V89" s="251"/><c r="W89" s="251"/><c r="X89" s="255"/><c r="Y89" s="251"/><c r="Z89" s="251"/><c r="AA89" s="251"/><c r="AB89" s="251"/><c r="AC89" s="251"/><c r="AD89" s="251"/><c r="AE89" s="46"/><c r="AF89" s="46"/></row><row r="90" spans="1:32" s="40" customFormat="1" ht="15.75"><c r="A90" s="266"/><c r="B90" s="286" t="str"><f>Translation!A125</f><v>Caldo</v></c><c r="C90" s="176" t="str"><f t="shared" ref="C90:P90" si="25">IF(C70&gt;0,C60/C70,"-")</f><v>-</v></c><c r="D90" s="176" t="str"><f t="shared" si="25"/><v>-</v></c><c r="E90" s="176" t="str"><f t="shared" si="25"/><v>-</v></c><c r="F90" s="176" t="str"><f t="shared" si="25"/><v>-</v></c><c r="G90" s="176" t="str"><f t="shared" si="25"/><v>-</v></c><c r="H90" s="176" t="str"><f t="shared" si="25"/><v>-</v></c><c r="I90" s="56" t="str"><f t="shared" si="25"/><v>-</v></c><c r="J90" s="176" t="str"><f t="shared" si="25"/><v>-</v></c><c r="K90" s="176" t="str"><f t="shared" si="25"/><v>-</v></c><c r="L90" s="176" t="str"><f t="shared" si="25"/><v>-</v></c><c r="M90" s="176" t="str"><f t="shared" si="25"/><v>-</v></c><c r="N90" s="176" t="str"><f t="shared" si="25"/><v>-</v></c><c r="O90" s="176" t="str"><f t="shared" si="25"/><v>-</v></c><c r="P90" s="176" t="str"><f t="shared" si="25"/><v>-</v></c><c r="Q90" s="176" t="s"><v>521</v></c><c r="R90" s="56" t="str"><f t="shared" si="24"/><v>-</v></c><c r="S90" s="56" t="str"><f t="shared" si="24"/><v>-</v></c><c r="T90" s="287"/><c r="U90" s="266"/><c r="V90" s="251"/><c r="W90" s="251"/><c r="X90" s="255"/><c r="Y90" s="251"/><c r="Z90" s="251"/><c r="AA90" s="251"/><c r="AB90" s="251"/><c r="AC90" s="251"/><c r="AD90" s="251"/><c r="AE90" s="46"/><c r="AF90" s="46"/></row><row r="91" spans="1:32" s="40" customFormat="1" ht="15.75"><c r="A91" s="266"/><c r="B91" s="286" t="str"><f>Translation!A126</f><v>Freddo</v></c><c r="C91" s="176" t="str"><f t="shared" ref="C91:P91" si="26">IF(C71&gt;0,C61/C71,"-")</f><v>-</v></c><c r="D91" s="176" t="str"><f t="shared" si="26"/><v>-</v></c><c r="E91" s="176" t="str"><f t="shared" si="26"/><v>-</v></c><c r="F91" s="176" t="str"><f t="shared" si="26"/><v>-</v></c><c r="G91" s="176" t="str"><f t="shared" si="26"/><v>-</v></c><c r="H91" s="176" t="str"><f t="shared" si="26"/><v>-</v></c><c r="I91" s="56" t="str"><f t="shared" si="26"/><v>-</v></c><c r="J91" s="176" t="str"><f t="shared" si="26"/><v>-</v></c><c r="K91" s="176" t="str"><f t="shared" si="26"/><v>-</v></c><c r="L91" s="176" t="str"><f t="shared" si="26"/><v>-</v></c><c r="M91" s="176" t="str"><f t="shared" si="26"/><v>-</v></c><c r="N91" s="176" t="str"><f t="shared" si="26"/><v>-</v></c><c r="O91" s="176" t="str"><f t="shared" si="26"/><v>-</v></c><c r="P91" s="176" t="str"><f t="shared" si="26"/><v>-</v></c><c r="Q91" s="176" t="s"><v>521</v></c><c r="R91" s="56" t="str"><f t="shared" si="24"/><v>-</v></c><c r="S91" s="56" t="str"><f t="shared" si="24"/><v>-</v></c><c r="T91" s="287"/><c r="U91" s="266"/><c r="V91" s="251"/><c r="W91" s="251"/><c r="X91" s="255"/><c r="Y91" s="251"/><c r="Z91" s="251"/><c r="AA91" s="251"/><c r="AB91" s="251"/><c r="AC91" s="251"/><c r="AD91" s="251"/><c r="AE91" s="46"/><c r="AF91" s="46"/></row><row r="92" spans="1:32" s="40" customFormat="1" ht="40.5" customHeight="1"><c r="A92" s="221"/><c r="B92" s="257"/><c r="C92" s="221"/><c r="D92" s="221"/><c r="E92" s="221"/><c r="F92" s="221"/><c r="G92" s="221"/><c r="H92" s="221"/><c r="I92" s="221"/><c r="J92" s="221"/><c r="K92" s="221"/><c r="L92" s="221"/><c r="M92" s="221"/><c r="N92" s="221"/><c r="O92" s="221"/><c r="P92" s="221"/><c r="Q92" s="221"/><c r="R92" s="221"/><c r="S92" s="221"/><c r="T92" s="221"/><c r="U92" s="221"/><c r="V92" s="221"/><c r="W92" s="221"/><c r="X92" s="221"/><c r="Y92" s="221"/><c r="Z92" s="221"/><c r="AA92" s="221"/><c r="AB92" s="221"/><c r="AC92" s="221"/><c r="AD92" s="221"/></row><row r="93" spans="1:32" s="115" customFormat="1" ht="36"><c r="A93" s="113" t="s"><v>10</v></c><c r="B93" s="114" t="str"><f>Translation!A153</f><v>Riduzione delle emissioni di CO2 per anno di riferimento</v></c><c r="C93" s="236"/><c r="D93" s="237"/><c r="E93" s="236"/><c r="F93" s="237"/><c r="G93" s="236"/><c r="H93" s="237"/><c r="I93" s="236"/><c r="J93" s="237"/><c r="K93" s="245"/><c r="L93" s="245"/><c r="M93" s="245"/><c r="N93" s="245"/><c r="O93" s="238"/><c r="P93" s="238"/><c r="Q93" s="238"/><c r="R93" s="238"/><c r="S93" s="238"/><c r="T93" s="238"/><c r="U93" s="238"/><c r="V93" s="238"/><c r="W93" s="238"/><c r="X93" s="238"/><c r="Y93" s="238"/><c r="Z93" s="238"/><c r="AA93" s="238"/><c r="AB93" s="238"/><c r="AC93" s="238"/><c r="AD93" s="238"/></row><row r="94" spans="1:32" s="74" customFormat="1" ht="31.5"><c r="A94" s="221"/><c r="B94" s="75" t="str"><f>Translation!A149</f><v>EMISSIONI DI CO2 DA USO FINALE</v></c><c r="C94" s="260"/><c r="D94" s="260"/><c r="E94" s="260"/><c r="F94" s="260"/><c r="G94" s="260"/><c r="H94" s="260"/><c r="I94" s="260"/><c r="J94" s="260"/><c r="K94" s="260"/><c r="L94" s="260"/><c r="M94" s="260"/><c r="N94" s="260"/><c r="O94" s="260"/><c r="P94" s="260"/><c r="Q94" s="260"/><c r="R94" s="260"/><c r="S94" s="260"/><c r="T94" s="260"/><c r="U94" s="294" t="str"><f>Translation!$A$17</f><v>[t CO2]</v></c><c r="V94" s="221"/><c r="W94" s="221"/><c r="X94" s="221"/><c r="Y94" s="221"/><c r="Z94" s="221"/><c r="AA94" s="221"/><c r="AB94" s="221"/><c r="AC94" s="221"/><c r="AD94" s="221"/></row><row r="95" spans="1:32" s="40" customFormat="1" ht="33" customHeight="1"><c r="A95" s="266"/><c r="B95" s="413" t="str"><f>Translation!A56</f><v>SETTORE DELLA DOMANDA</v></c><c r="C95" s="429" t="str"><f>Translation!A94</f><v>ENERGIA PER USO FINALE</v></c><c r="D95" s="430"/><c r="E95" s="430"/><c r="F95" s="430"/><c r="G95" s="430"/><c r="H95" s="430"/><c r="I95" s="430"/><c r="J95" s="430"/><c r="K95" s="430"/><c r="L95" s="430"/><c r="M95" s="430"/><c r="N95" s="430"/><c r="O95" s="430"/><c r="P95" s="430"/><c r="Q95" s="430"/><c r="R95" s="430"/><c r="S95" s="430"/><c r="T95" s="430"/><c r="U95" s="431"/><c r="V95" s="266"/><c r="W95" s="221"/><c r="X95" s="221"/><c r="Y95" s="221"/><c r="Z95" s="221"/><c r="AA95" s="221"/><c r="AB95" s="221"/><c r="AC95" s="221"/><c r="AD95" s="221"/></row><row r="96" spans="1:32" s="40" customFormat="1" ht="18" customHeight="1"><c r="A96" s="266"/><c r="B96" s="414"/><c r="C96" s="429" t="str"><f>Translation!A95</f><v>Servizi energetici centralizzati</v></c><c r="D96" s="430"/><c r="E96" s="430"/><c r="F96" s="431"/><c r="G96" s="429" t="str"><f>Translation!A99</f><v>Combustibili fossili</v></c><c r="H96" s="430"/><c r="I96" s="430"/><c r="J96" s="430"/><c r="K96" s="430"/><c r="L96" s="430"/><c r="M96" s="431"/><c r="N96" s="429" t="str"><f>Translation!A106</f><v>Fonti di energia rinnovabile (ad esclusione dell'elettricità e del calore venduti a reti pubbliche)</v></c><c r="O96" s="430"/><c r="P96" s="430"/><c r="Q96" s="430"/><c r="R96" s="430"/><c r="S96" s="430"/><c r="T96" s="431"/><c r="U96" s="432" t="str"><f>Translation!A119</f><v>TOTALE</v></c><c r="V96" s="266"/><c r="W96" s="221"/><c r="X96" s="221"/><c r="Y96" s="221"/><c r="Z96" s="221"/><c r="AA96" s="221"/><c r="AB96" s="221"/><c r="AC96" s="221"/><c r="AD96" s="221"/></row><row r="97" spans="1:30" s="40" customFormat="1" ht="67.5" customHeight="1"><c r="A97" s="266"/><c r="B97" s="270" t="str"><f>Translation!A58</f><v>Descrizione del settore</v></c><c r="C97" s="285" t="str"><f>Translation!A96</f><v>Elettricità da rete pubblica</v></c><c r="D97" s="285" t="str"><f>Translation!A97</f><v>Calore da teleriscaldamento</v></c><c r="E97" s="285" t="str"><f>Translation!A98</f><v>Freddo da telereffreddamento</v></c><c r="F97" s="285" t="str"><f>Translation!A117</f><v>Totale parziale</v></c><c r="G97" s="285" t="str"><f>Translation!A100</f><v>Olio combustibile</v></c><c r="H97" s="285" t="str"><f>Translation!A101</f><v>Diesel</v></c><c r="I97" s="285" t="str"><f>Translation!A102</f><v>Benzina</v></c><c r="J97" s="285" t="str"><f>Translation!A103</f><v>GPL</v></c><c r="K97" s="285" t="str"><f>Translation!A104</f><v>Gas naturali</v></c><c r="L97" s="285" t="str"><f>Translation!A105</f><v>Carbone</v></c><c r="M97" s="285" t="str"><f>Translation!A117</f><v>Totale parziale</v></c><c r="N97" s="285" t="str"><f>Translation!A109</f><v>Idrogeno</v></c><c r="O97" s="285" t="str"><f>Translation!A110</f><v>Eolico</v></c><c r="P97" s="285" t="str"><f>Translation!A111</f><v>Solare</v></c><c r="Q97" s="285" t="str"><f>Translation!A112</f><v>Geotermico</v></c><c r="R97" s="285" t="str"><f>Translation!A113</f><v>Oceanico</v></c><c r="S97" s="285" t="str"><f>Translation!A114</f><v>Biomassa</v></c><c r="T97" s="285" t="str"><f>Translation!A117</f><v>Totale parziale</v></c><c r="U97" s="433"/><c r="V97" s="266"/><c r="W97" s="221"/><c r="X97" s="221"/><c r="Y97" s="221"/><c r="Z97" s="221"/><c r="AA97" s="221"/><c r="AB97" s="221"/><c r="AC97" s="221"/><c r="AD97" s="221"/></row><row r="98" spans="1:30" s="17" customFormat="1" ht="15.75"><c r="A98" s="272"/><c r="B98" s="273" t="str"><f>Translation!A60</f><v>RESIDENZIALE</v></c><c r="C98" s="53"><f>SUM(C99:C107)</f><v>408.02160864345734</v></c><c r="D98" s="53"><f>SUM(D99:D107)</f><v>0</v></c><c r="E98" s="53"><f>SUM(E99:E107)</f><v>0</v></c><c r="F98" s="53"><f t="shared" ref="F98:F129" si="27">SUM(C98:E98)</f><v>408.02160864345734</v></c><c r="G98" s="53"><f t="shared" ref="G98:L98" si="28">SUM(G99:G107)</f><v>0</v></c><c r="H98" s="53"><f t="shared" si="28"/><v>71.555999999999997</v></c><c r="I98" s="53"><f t="shared" si="28"/><v>0</v></c><c r="J98" s="53"><f t="shared" si="28"/><v>107.75999999999999</v></c><c r="K98" s="53"><f t="shared" si="28"/><v>0</v></c><c r="L98" s="53"><f t="shared" si="28"/><v>0</v></c><c r="M98" s="53"><v>180</v></c><c r="N98" s="53"><f t="shared" ref="N98:S98" si="29">SUM(N99:N107)</f><v>0</v></c><c r="O98" s="53"><f t="shared" si="29"/><v>0</v></c><c r="P98" s="53"><f t="shared" si="29"/><v>0</v></c><c r="Q98" s="53"><f t="shared" si="29"/><v>0</v></c><c r="R98" s="53"><f t="shared" si="29"/><v>0</v></c><c r="S98" s="53"><f t="shared" si="29"/><v>0</v></c><c r="T98" s="53"><f t="shared" ref="T98:T129" si="30">SUM(N98:S98)</f><v>0</v></c><c r="U98" s="53"><v>588</v></c><c r="V98" s="24"/></row><row r="99" spans="1:30" s="17" customFormat="1" ht="15.75"><c r="A99" s="272"/><c r="B99" s="274" t="str"><f>Translation!A61</f><v>Acqua calda</v></c><c r="C99" s="173"><f t="shared" ref="C99:C107" si="31">IF(AND(C$48&gt;0,($S$136+$V$146)&gt;0), ($S$136+$V$146)/C$48,0)*C18</f><v>61.296518607442977</v></c><c r="D99" s="173"><f t="shared" ref="D99:D107" si="32">IF(AND(D$48&gt;0,$S$137&gt;0), ($S$137)/D$48,0)*D18</f><v>0</v></c><c r="E99" s="173"><f t="shared" ref="E99:E107" si="33">IF(AND(E$48&gt;0,$S$138&gt;0), ($S$138)/E$48,0)*E18</f><v>0</v></c><c r="F99" s="53"><f t="shared" si="27"/><v>61.296518607442977</v></c><c r="G99" s="173"><f>'CO2 factors'!C$7*G18</f><v>0</v></c><c r="H99" s="173"><f>'CO2 factors'!D$7*H18</f><v>71.555999999999997</v></c><c r="I99" s="173"><f>'CO2 factors'!E$7*I18</f><v>0</v></c><c r="J99" s="173"><f>'CO2 factors'!F$7*J18</f><v>15.12</v></c><c r="K99" s="173"><f>'CO2 factors'!G$7*K18</f><v>0</v></c><c r="L99" s="173"><f>'CO2 factors'!H$7*L18</f><v>0</v></c><c r="M99" s="53"><f t="shared" ref="M99:M128" si="34">SUM(G99:L99)</f><v>86.676000000000002</v></c><c r="N99" s="173"><f>'CO2 factors'!J$7*N18</f><v>0</v></c><c r="O99" s="173"><f>'CO2 factors'!K$7*O18</f><v>0</v></c><c r="P99" s="173"><f>'CO2 factors'!L$7*P18</f><v>0</v></c><c r="Q99" s="173"><f>'CO2 factors'!M$7*Q18</f><v>0</v></c><c r="R99" s="173"><f>'CO2 factors'!N$7*R18</f><v>0</v></c><c r="S99" s="173"><f>'CO2 factors'!O$7*S18</f><v>0</v></c><c r="T99" s="53"><f t="shared" si="30"/><v>0</v></c><c r="U99" s="53"><v>163</v></c><c r="V99" s="24"/></row><row r="100" spans="1:30" s="17" customFormat="1" ht="15.75"><c r="A100" s="272"/><c r="B100" s="274" t="str"><f>Translation!A62</f><v>Riscaldamento e raffreddamento</v></c><c r="C100" s="173"><f t="shared" si="31"/><v>81.551020408163268</v></c><c r="D100" s="173"><f t="shared" si="32"/><v>0</v></c><c r="E100" s="173"><f t="shared" si="33"/><v>0</v></c><c r="F100" s="53"><f t="shared" si="27"/><v>81.551020408163268</v></c><c r="G100" s="173"><f>'CO2 factors'!C$7*G19</f><v>0</v></c><c r="H100" s="173"><f>'CO2 factors'!D$7*H19</f><v>0</v></c><c r="I100" s="173"><f>'CO2 factors'!E$7*I19</f><v>0</v></c><c r="J100" s="173"><f>'CO2 factors'!F$7*J19</f><v>57.839999999999996</v></c><c r="K100" s="173"><f>'CO2 factors'!G$7*K19</f><v>0</v></c><c r="L100" s="173"><f>'CO2 factors'!H$7*L19</f><v>0</v></c><c r="M100" s="53"><f t="shared" si="34"/><v>57.839999999999996</v></c><c r="N100" s="173"><f>'CO2 factors'!J$7*N19</f><v>0</v></c><c r="O100" s="173"><f>'CO2 factors'!K$7*O19</f><v>0</v></c><c r="P100" s="173"><f>'CO2 factors'!L$7*P19</f><v>0</v></c><c r="Q100" s="173"><f>'CO2 factors'!M$7*Q19</f><v>0</v></c><c r="R100" s="173"><f>'CO2 factors'!N$7*R19</f><v>0</v></c><c r="S100" s="173"><f>'CO2 factors'!O$7*S19</f><v>0</v></c><c r="T100" s="53"><f t="shared" si="30"/><v>0</v></c><c r="U100" s="53"><f t="shared" ref="U100:U128" si="35">F100+M100+T100</f><v>139.39102040816326</v></c><c r="V100" s="24"/></row><row r="101" spans="1:30" s="17" customFormat="1" ht="15.75"><c r="A101" s="272"/><c r="B101" s="274" t="str"><f>Translation!A63</f><v>Illuminazione</v></c><c r="C101" s="173"><f t="shared" si="31"/><v>224.39855942376951</v></c><c r="D101" s="173"><f t="shared" si="32"/><v>0</v></c><c r="E101" s="173"><f t="shared" si="33"/><v>0</v></c><c r="F101" s="53"><f t="shared" si="27"/><v>224.39855942376951</v></c><c r="G101" s="173"><f>'CO2 factors'!C$7*G20</f><v>0</v></c><c r="H101" s="173"><f>'CO2 factors'!D$7*H20</f><v>0</v></c><c r="I101" s="173"><f>'CO2 factors'!E$7*I20</f><v>0</v></c><c r="J101" s="173"><f>'CO2 factors'!F$7*J20</f><v>0</v></c><c r="K101" s="173"><f>'CO2 factors'!G$7*K20</f><v>0</v></c><c r="L101" s="173"><f>'CO2 factors'!H$7*L20</f><v>0</v></c><c r="M101" s="53"><f t="shared" si="34"/><v>0</v></c><c r="N101" s="173"><f>'CO2 factors'!J$7*N20</f><v>0</v></c><c r="O101" s="173"><f>'CO2 factors'!K$7*O20</f><v>0</v></c><c r="P101" s="173"><f>'CO2 factors'!L$7*P20</f><v>0</v></c><c r="Q101" s="173"><f>'CO2 factors'!M$7*Q20</f><v>0</v></c><c r="R101" s="173"><f>'CO2 factors'!N$7*R20</f><v>0</v></c><c r="S101" s="173"><f>'CO2 factors'!O$7*S20</f><v>0</v></c><c r="T101" s="53"><f t="shared" si="30"/><v>0</v></c><c r="U101" s="53"><f t="shared" si="35"/><v>224.39855942376951</v></c><c r="V101" s="24"/></row><row r="102" spans="1:30" s="17" customFormat="1" ht="15.75"><c r="A102" s="272"/><c r="B102" s="274" t="str"><f>Translation!A64</f><v>Cucina</v></c><c r="C102" s="173"><f t="shared" si="31"/><v>0</v></c><c r="D102" s="173"><f t="shared" si="32"/><v>0</v></c><c r="E102" s="173"><f t="shared" si="33"/><v>0</v></c><c r="F102" s="53"><f t="shared" si="27"/><v>0</v></c><c r="G102" s="173"><f>'CO2 factors'!C$7*G21</f><v>0</v></c><c r="H102" s="173"><f>'CO2 factors'!D$7*H21</f><v>0</v></c><c r="I102" s="173"><f>'CO2 factors'!E$7*I21</f><v>0</v></c><c r="J102" s="173"><f>'CO2 factors'!F$7*J21</f><v>34.799999999999997</v></c><c r="K102" s="173"><f>'CO2 factors'!G$7*K21</f><v>0</v></c><c r="L102" s="173"><f>'CO2 factors'!H$7*L21</f><v>0</v></c><c r="M102" s="53"><f t="shared" si="34"/><v>34.799999999999997</v></c><c r="N102" s="173"><f>'CO2 factors'!J$7*N21</f><v>0</v></c><c r="O102" s="173"><f>'CO2 factors'!K$7*O21</f><v>0</v></c><c r="P102" s="173"><f>'CO2 factors'!L$7*P21</f><v>0</v></c><c r="Q102" s="173"><f>'CO2 factors'!M$7*Q21</f><v>0</v></c><c r="R102" s="173"><f>'CO2 factors'!N$7*R21</f><v>0</v></c><c r="S102" s="173"><f>'CO2 factors'!O$7*S21</f><v>0</v></c><c r="T102" s="53"><f t="shared" si="30"/><v>0</v></c><c r="U102" s="53"><f t="shared" si="35"/><v>34.799999999999997</v></c><c r="V102" s="24"/></row><row r="103" spans="1:30" s="17" customFormat="1" ht="15.75"><c r="A103" s="272"/><c r="B103" s="274" t="str"><f>Translation!A65</f><v>Frigoriferi e congelatori</v></c><c r="C103" s="173"><f t="shared" si="31"/><v>12.525810324129651</v></c><c r="D103" s="173"><f t="shared" si="32"/><v>0</v></c><c r="E103" s="173"><f t="shared" si="33"/><v>0</v></c><c r="F103" s="53"><f t="shared" si="27"/><v>12.525810324129651</v></c><c r="G103" s="173"><f>'CO2 factors'!C$7*G22</f><v>0</v></c><c r="H103" s="173"><f>'CO2 factors'!D$7*H22</f><v>0</v></c><c r="I103" s="173"><f>'CO2 factors'!E$7*I22</f><v>0</v></c><c r="J103" s="173"><f>'CO2 factors'!F$7*J22</f><v>0</v></c><c r="K103" s="173"><f>'CO2 factors'!G$7*K22</f><v>0</v></c><c r="L103" s="173"><f>'CO2 factors'!H$7*L22</f><v>0</v></c><c r="M103" s="53"><f t="shared" si="34"/><v>0</v></c><c r="N103" s="173"><f>'CO2 factors'!J$7*N22</f><v>0</v></c><c r="O103" s="173"><f>'CO2 factors'!K$7*O22</f><v>0</v></c><c r="P103" s="173"><f>'CO2 factors'!L$7*P22</f><v>0</v></c><c r="Q103" s="173"><f>'CO2 factors'!M$7*Q22</f><v>0</v></c><c r="R103" s="173"><f>'CO2 factors'!N$7*R22</f><v>0</v></c><c r="S103" s="173"><f>'CO2 factors'!O$7*S22</f><v>0</v></c><c r="T103" s="53"><f t="shared" si="30"/><v>0</v></c><c r="U103" s="53"><f t="shared" si="35"/><v>12.525810324129651</v></c><c r="V103" s="24"/></row><row r="104" spans="1:30" s="17" customFormat="1" ht="15.75"><c r="A104" s="272"/><c r="B104" s="274" t="str"><f>Translation!A66</f><v>Lavatrici e asciugatrici</v></c><c r="C104" s="173"><f t="shared" si="31"/><v>0</v></c><c r="D104" s="173"><f t="shared" si="32"/><v>0</v></c><c r="E104" s="173"><f t="shared" si="33"/><v>0</v></c><c r="F104" s="53"><f t="shared" si="27"/><v>0</v></c><c r="G104" s="173"><f>'CO2 factors'!C$7*G23</f><v>0</v></c><c r="H104" s="173"><f>'CO2 factors'!D$7*H23</f><v>0</v></c><c r="I104" s="173"><f>'CO2 factors'!E$7*I23</f><v>0</v></c><c r="J104" s="173"><f>'CO2 factors'!F$7*J23</f><v>0</v></c><c r="K104" s="173"><f>'CO2 factors'!G$7*K23</f><v>0</v></c><c r="L104" s="173"><f>'CO2 factors'!H$7*L23</f><v>0</v></c><c r="M104" s="53"><f t="shared" si="34"/><v>0</v></c><c r="N104" s="173"><f>'CO2 factors'!J$7*N23</f><v>0</v></c><c r="O104" s="173"><f>'CO2 factors'!K$7*O23</f><v>0</v></c><c r="P104" s="173"><f>'CO2 factors'!L$7*P23</f><v>0</v></c><c r="Q104" s="173"><f>'CO2 factors'!M$7*Q23</f><v>0</v></c><c r="R104" s="173"><f>'CO2 factors'!N$7*R23</f><v>0</v></c><c r="S104" s="173"><f>'CO2 factors'!O$7*S23</f><v>0</v></c><c r="T104" s="53"><f t="shared" si="30"/><v>0</v></c><c r="U104" s="53"><f t="shared" si="35"/><v>0</v></c><c r="V104" s="24"/></row><row r="105" spans="1:30" s="17" customFormat="1" ht="15.75"><c r="A105" s="272"/><c r="B105" s="274" t="str"><f>Translation!A67</f><v>Lavastoviglie</v></c><c r="C105" s="173"><f t="shared" si="31"/><v>0</v></c><c r="D105" s="173"><f t="shared" si="32"/><v>0</v></c><c r="E105" s="173"><f t="shared" si="33"/><v>0</v></c><c r="F105" s="53"><f t="shared" si="27"/><v>0</v></c><c r="G105" s="173"><f>'CO2 factors'!C$7*G24</f><v>0</v></c><c r="H105" s="173"><f>'CO2 factors'!D$7*H24</f><v>0</v></c><c r="I105" s="173"><f>'CO2 factors'!E$7*I24</f><v>0</v></c><c r="J105" s="173"><f>'CO2 factors'!F$7*J24</f><v>0</v></c><c r="K105" s="173"><f>'CO2 factors'!G$7*K24</f><v>0</v></c><c r="L105" s="173"><f>'CO2 factors'!H$7*L24</f><v>0</v></c><c r="M105" s="53"><f t="shared" si="34"/><v>0</v></c><c r="N105" s="173"><f>'CO2 factors'!J$7*N24</f><v>0</v></c><c r="O105" s="173"><f>'CO2 factors'!K$7*O24</f><v>0</v></c><c r="P105" s="173"><f>'CO2 factors'!L$7*P24</f><v>0</v></c><c r="Q105" s="173"><f>'CO2 factors'!M$7*Q24</f><v>0</v></c><c r="R105" s="173"><f>'CO2 factors'!N$7*R24</f><v>0</v></c><c r="S105" s="173"><f>'CO2 factors'!O$7*S24</f><v>0</v></c><c r="T105" s="53"><f t="shared" si="30"/><v>0</v></c><c r="U105" s="53"><f t="shared" si="35"/><v>0</v></c><c r="V105" s="24"/></row><row r="106" spans="1:30" s="17" customFormat="1" ht="15.75"><c r="A106" s="272"/><c r="B106" s="274" t="str"><f>Translation!A68</f><v>Televisori</v></c><c r="C106" s="173"><f t="shared" si="31"/><v>7.9951980792316926</v></c><c r="D106" s="173"><f t="shared" si="32"/><v>0</v></c><c r="E106" s="173"><f t="shared" si="33"/><v>0</v></c><c r="F106" s="53"><f t="shared" si="27"/><v>7.9951980792316926</v></c><c r="G106" s="173"><f>'CO2 factors'!C$7*G25</f><v>0</v></c><c r="H106" s="173"><f>'CO2 factors'!D$7*H25</f><v>0</v></c><c r="I106" s="173"><f>'CO2 factors'!E$7*I25</f><v>0</v></c><c r="J106" s="173"><f>'CO2 factors'!F$7*J25</f><v>0</v></c><c r="K106" s="173"><f>'CO2 factors'!G$7*K25</f><v>0</v></c><c r="L106" s="173"><f>'CO2 factors'!H$7*L25</f><v>0</v></c><c r="M106" s="53"><f t="shared" si="34"/><v>0</v></c><c r="N106" s="173"><f>'CO2 factors'!J$7*N25</f><v>0</v></c><c r="O106" s="173"><f>'CO2 factors'!K$7*O25</f><v>0</v></c><c r="P106" s="173"><f>'CO2 factors'!L$7*P25</f><v>0</v></c><c r="Q106" s="173"><f>'CO2 factors'!M$7*Q25</f><v>0</v></c><c r="R106" s="173"><f>'CO2 factors'!N$7*R25</f><v>0</v></c><c r="S106" s="173"><f>'CO2 factors'!O$7*S25</f><v>0</v></c><c r="T106" s="53"><f t="shared" si="30"/><v>0</v></c><c r="U106" s="53"><f t="shared" si="35"/><v>7.9951980792316926</v></c><c r="V106" s="24"/></row><row r="107" spans="1:30" s="17" customFormat="1" ht="15.75"><c r="A107" s="272"/><c r="B107" s="274" t="str"><f>Translation!A69</f><v>Altri apparecchi elettrici</v></c><c r="C107" s="173"><f t="shared" si="31"/><v>20.254501800720288</v></c><c r="D107" s="173"><f t="shared" si="32"/><v>0</v></c><c r="E107" s="173"><f t="shared" si="33"/><v>0</v></c><c r="F107" s="53"><f t="shared" si="27"/><v>20.254501800720288</v></c><c r="G107" s="173"><f>'CO2 factors'!C$7*G26</f><v>0</v></c><c r="H107" s="173"><f>'CO2 factors'!D$7*H26</f><v>0</v></c><c r="I107" s="173"><f>'CO2 factors'!E$7*I26</f><v>0</v></c><c r="J107" s="173"><f>'CO2 factors'!F$7*J26</f><v>0</v></c><c r="K107" s="173"><f>'CO2 factors'!G$7*K26</f><v>0</v></c><c r="L107" s="173"><f>'CO2 factors'!H$7*L26</f><v>0</v></c><c r="M107" s="53"><f t="shared" si="34"/><v>0</v></c><c r="N107" s="173"><f>'CO2 factors'!J$7*N26</f><v>0</v></c><c r="O107" s="173"><f>'CO2 factors'!K$7*O26</f><v>0</v></c><c r="P107" s="173"><f>'CO2 factors'!L$7*P26</f><v>0</v></c><c r="Q107" s="173"><f>'CO2 factors'!M$7*Q26</f><v>0</v></c><c r="R107" s="173"><f>'CO2 factors'!N$7*R26</f><v>0</v></c><c r="S107" s="173"><f>'CO2 factors'!O$7*S26</f><v>0</v></c><c r="T107" s="53"><f t="shared" si="30"/><v>0</v></c><c r="U107" s="53"><f t="shared" si="35"/><v>20.254501800720288</v></c><c r="V107" s="24"/></row><row r="108" spans="1:30" s="17" customFormat="1" ht="15.75"><c r="A108" s="272"/><c r="B108" s="273" t="str"><f>Translation!A70</f><v>SETTORE PRIMARIO</v></c><c r="C108" s="53"><f>SUM(C109:C110)</f><v>0</v></c><c r="D108" s="53"><f>SUM(D109:D110)</f><v>0</v></c><c r="E108" s="53"><f>SUM(E109:E110)</f><v>0</v></c><c r="F108" s="53"><f t="shared" si="27"/><v>0</v></c><c r="G108" s="53"><f t="shared" ref="G108:L108" si="36">SUM(G109:G110)</f><v>0</v></c><c r="H108" s="53"><f t="shared" si="36"/><v>59.808000000000007</v></c><c r="I108" s="53"><f t="shared" si="36"/><v>0</v></c><c r="J108" s="53"><f t="shared" si="36"/><v>0</v></c><c r="K108" s="53"><f t="shared" si="36"/><v>0</v></c><c r="L108" s="53"><f t="shared" si="36"/><v>0</v></c><c r="M108" s="53"><f t="shared" si="34"/><v>59.808000000000007</v></c><c r="N108" s="53"><f t="shared" ref="N108:S108" si="37">SUM(N109:N110)</f><v>0</v></c><c r="O108" s="53"><f t="shared" si="37"/><v>0</v></c><c r="P108" s="53"><f t="shared" si="37"/><v>0</v></c><c r="Q108" s="53"><f t="shared" si="37"/><v>0</v></c><c r="R108" s="53"><f t="shared" si="37"/><v>0</v></c><c r="S108" s="53"><f t="shared" si="37"/><v>0</v></c><c r="T108" s="53"><f t="shared" si="30"/><v>0</v></c><c r="U108" s="53"><f t="shared" si="35"/><v>59.808000000000007</v></c><c r="V108" s="24"/></row><row r="109" spans="1:30" s="17" customFormat="1" ht="15.75"><c r="A109" s="272"/><c r="B109" s="275" t="str"><f>Translation!A71</f><v>Agricoltura, silvicoltura e pesca</v></c><c r="C109" s="173"><f>IF(AND(C$48&gt;0,($S$136+$V$146)&gt;0), ($S$136+$V$146)/C$48,0)*C28</f><v>0</v></c><c r="D109" s="173"><f>IF(AND(D$48&gt;0,$S$137&gt;0), ($S$137)/D$48,0)*D28</f><v>0</v></c><c r="E109" s="173"><f>IF(AND(E$48&gt;0,$S$138&gt;0), ($S$138)/E$48,0)*E28</f><v>0</v></c><c r="F109" s="53"><f t="shared" si="27"/><v>0</v></c><c r="G109" s="173"><f>'CO2 factors'!C$7*G28</f><v>0</v></c><c r="H109" s="173"><f>'CO2 factors'!D$7*H28</f><v>59.808000000000007</v></c><c r="I109" s="173"><f>'CO2 factors'!E$7*I28</f><v>0</v></c><c r="J109" s="173"><f>'CO2 factors'!F$7*J28</f><v>0</v></c><c r="K109" s="173"><f>'CO2 factors'!G$7*K28</f><v>0</v></c><c r="L109" s="173"><f>'CO2 factors'!H$7*L28</f><v>0</v></c><c r="M109" s="53"><f t="shared" si="34"/><v>59.808000000000007</v></c><c r="N109" s="173"><f>'CO2 factors'!J$7*N28</f><v>0</v></c><c r="O109" s="173"><f>'CO2 factors'!K$7*O28</f><v>0</v></c><c r="P109" s="173"><f>'CO2 factors'!L$7*P28</f><v>0</v></c><c r="Q109" s="173"><f>'CO2 factors'!M$7*Q28</f><v>0</v></c><c r="R109" s="173"><f>'CO2 factors'!N$7*R28</f><v>0</v></c><c r="S109" s="173"><f>'CO2 factors'!O$7*S28</f><v>0</v></c><c r="T109" s="53"><f t="shared" si="30"/><v>0</v></c><c r="U109" s="53"><f t="shared" si="35"/><v>59.808000000000007</v></c><c r="V109" s="24"/></row><row r="110" spans="1:30" s="17" customFormat="1" ht="15.75"><c r="A110" s="272"/><c r="B110" s="275" t="str"><f>Translation!A72</f><v>Estrazione di minerali</v></c><c r="C110" s="173"><f>IF(AND(C$48&gt;0,($S$136+$V$146)&gt;0), ($S$136+$V$146)/C$48,0)*C29</f><v>0</v></c><c r="D110" s="173"><f>IF(AND(D$48&gt;0,$S$137&gt;0), ($S$137)/D$48,0)*D29</f><v>0</v></c><c r="E110" s="173"><f>IF(AND(E$48&gt;0,$S$138&gt;0), ($S$138)/E$48,0)*E29</f><v>0</v></c><c r="F110" s="53"><f t="shared" si="27"/><v>0</v></c><c r="G110" s="173"><f>'CO2 factors'!C$7*G29</f><v>0</v></c><c r="H110" s="173"><f>'CO2 factors'!D$7*H29</f><v>0</v></c><c r="I110" s="173"><f>'CO2 factors'!E$7*I29</f><v>0</v></c><c r="J110" s="173"><f>'CO2 factors'!F$7*J29</f><v>0</v></c><c r="K110" s="173"><f>'CO2 factors'!G$7*K29</f><v>0</v></c><c r="L110" s="173"><f>'CO2 factors'!H$7*L29</f><v>0</v></c><c r="M110" s="53"><f t="shared" si="34"/><v>0</v></c><c r="N110" s="173"><f>'CO2 factors'!J$7*N29</f><v>0</v></c><c r="O110" s="173"><f>'CO2 factors'!K$7*O29</f><v>0</v></c><c r="P110" s="173"><f>'CO2 factors'!L$7*P29</f><v>0</v></c><c r="Q110" s="173"><f>'CO2 factors'!M$7*Q29</f><v>0</v></c><c r="R110" s="173"><f>'CO2 factors'!N$7*R29</f><v>0</v></c><c r="S110" s="173"><f>'CO2 factors'!O$7*S29</f><v>0</v></c><c r="T110" s="53"><f t="shared" si="30"/><v>0</v></c><c r="U110" s="53"><f t="shared" si="35"/><v>0</v></c><c r="V110" s="24"/></row><row r="111" spans="1:30" s="17" customFormat="1" ht="15.75"><c r="A111" s="272"/><c r="B111" s="270" t="str"><f>Translation!A73</f><v>SETTORE SECONDARIO</v></c><c r="C111" s="53"><f>SUM(C112:C114)</f><v>51.43577430972389</v></c><c r="D111" s="53"><f>SUM(D112:D114)</f><v>0</v></c><c r="E111" s="53"><f>SUM(E112:E114)</f><v>0</v></c><c r="F111" s="53"><f t="shared" si="27"/><v>51.43577430972389</v></c><c r="G111" s="53"><f t="shared" ref="G111:L111" si="38">SUM(G112:G114)</f><v>0</v></c><c r="H111" s="53"><f t="shared" si="38"/><v>0</v></c><c r="I111" s="53"><f t="shared" si="38"/><v>0</v></c><c r="J111" s="53"><f t="shared" si="38"/><v>0</v></c><c r="K111" s="53"><f t="shared" si="38"/><v>0</v></c><c r="L111" s="53"><f t="shared" si="38"/><v>0</v></c><c r="M111" s="53"><f t="shared" si="34"/><v>0</v></c><c r="N111" s="53"><f t="shared" ref="N111:S111" si="39">SUM(N112:N114)</f><v>0</v></c><c r="O111" s="53"><f t="shared" si="39"/><v>0</v></c><c r="P111" s="53"><f t="shared" si="39"/><v>0</v></c><c r="Q111" s="53"><f t="shared" si="39"/><v>0</v></c><c r="R111" s="53"><f t="shared" si="39"/><v>0</v></c><c r="S111" s="53"><f t="shared" si="39"/><v>0</v></c><c r="T111" s="53"><f t="shared" si="30"/><v>0</v></c><c r="U111" s="53"><f t="shared" si="35"/><v>51.43577430972389</v></c><c r="V111" s="24"/></row><row r="112" spans="1:30" s="17" customFormat="1" ht="15.75"><c r="A112" s="272"/><c r="B112" s="275" t="str"><f>Translation!A74</f><v>Manifattura</v></c><c r="C112" s="173"><f>IF(AND(C$48&gt;0,($S$136+$V$146)&gt;0), ($S$136+$V$146)/C$48,0)*C31</f><v>0</v></c><c r="D112" s="173"><f>IF(AND(D$48&gt;0,$S$137&gt;0), ($S$137)/D$48,0)*D31</f><v>0</v></c><c r="E112" s="173"><f>IF(AND(E$48&gt;0,$S$138&gt;0), ($S$138)/E$48,0)*E31</f><v>0</v></c><c r="F112" s="53"><f t="shared" si="27"/><v>0</v></c><c r="G112" s="173"><f>'CO2 factors'!C$7*G31</f><v>0</v></c><c r="H112" s="173"><f>'CO2 factors'!D$7*H31</f><v>0</v></c><c r="I112" s="173"><f>'CO2 factors'!E$7*I31</f><v>0</v></c><c r="J112" s="173"><f>'CO2 factors'!F$7*J31</f><v>0</v></c><c r="K112" s="173"><f>'CO2 factors'!G$7*K31</f><v>0</v></c><c r="L112" s="173"><f>'CO2 factors'!H$7*L31</f><v>0</v></c><c r="M112" s="53"><f t="shared" si="34"/><v>0</v></c><c r="N112" s="173"><f>'CO2 factors'!J$7*N31</f><v>0</v></c><c r="O112" s="173"><f>'CO2 factors'!K$7*O31</f><v>0</v></c><c r="P112" s="173"><f>'CO2 factors'!L$7*P31</f><v>0</v></c><c r="Q112" s="173"><f>'CO2 factors'!M$7*Q31</f><v>0</v></c><c r="R112" s="173"><f>'CO2 factors'!N$7*R31</f><v>0</v></c><c r="S112" s="173"><f>'CO2 factors'!O$7*S31</f><v>0</v></c><c r="T112" s="53"><f t="shared" si="30"/><v>0</v></c><c r="U112" s="53"><f t="shared" si="35"/><v>0</v></c><c r="V112" s="24"/></row><row r="113" spans="1:22" s="17" customFormat="1" ht="31.5"><c r="A113" s="272"/><c r="B113" s="275" t="str"><f>Translation!A75</f><v>Fornitura di acqua, reti fognarie, gestione dei rifiuti e risanamento</v></c><c r="C113" s="173"><f>IF(AND(C$48&gt;0,($S$136+$V$146)&gt;0), ($S$136+$V$146)/C$48,0)*C32</f><v>51.43577430972389</v></c><c r="D113" s="173"><f>IF(AND(D$48&gt;0,$S$137&gt;0), ($S$137)/D$48,0)*D32</f><v>0</v></c><c r="E113" s="173"><f>IF(AND(E$48&gt;0,$S$138&gt;0), ($S$138)/E$48,0)*E32</f><v>0</v></c><c r="F113" s="53"><f t="shared" si="27"/><v>51.43577430972389</v></c><c r="G113" s="173"><f>'CO2 factors'!C$7*G32</f><v>0</v></c><c r="H113" s="173"><f>'CO2 factors'!D$7*H32</f><v>0</v></c><c r="I113" s="173"><f>'CO2 factors'!E$7*I32</f><v>0</v></c><c r="J113" s="173"><f>'CO2 factors'!F$7*J32</f><v>0</v></c><c r="K113" s="173"><f>'CO2 factors'!G$7*K32</f><v>0</v></c><c r="L113" s="173"><f>'CO2 factors'!H$7*L32</f><v>0</v></c><c r="M113" s="53"><f t="shared" si="34"/><v>0</v></c><c r="N113" s="173"><f>'CO2 factors'!J$7*N32</f><v>0</v></c><c r="O113" s="173"><f>'CO2 factors'!K$7*O32</f><v>0</v></c><c r="P113" s="173"><f>'CO2 factors'!L$7*P32</f><v>0</v></c><c r="Q113" s="173"><f>'CO2 factors'!M$7*Q32</f><v>0</v></c><c r="R113" s="173"><f>'CO2 factors'!N$7*R32</f><v>0</v></c><c r="S113" s="173"><f>'CO2 factors'!O$7*S32</f><v>0</v></c><c r="T113" s="53"><f t="shared" si="30"/><v>0</v></c><c r="U113" s="53"><f t="shared" si="35"/><v>51.43577430972389</v></c><c r="V113" s="24"/></row><row r="114" spans="1:22" s="17" customFormat="1" ht="15.75"><c r="A114" s="272"/><c r="B114" s="275" t="str"><f>Translation!A76</f><v>Costruzione</v></c><c r="C114" s="173"><f>IF(AND(C$48&gt;0,($S$136+$V$146)&gt;0), ($S$136+$V$146)/C$48,0)*C33</f><v>0</v></c><c r="D114" s="173"><f>IF(AND(D$48&gt;0,$S$137&gt;0), ($S$137)/D$48,0)*D33</f><v>0</v></c><c r="E114" s="173"><f>IF(AND(E$48&gt;0,$S$138&gt;0), ($S$138)/E$48,0)*E33</f><v>0</v></c><c r="F114" s="53"><f t="shared" si="27"/><v>0</v></c><c r="G114" s="64"><f>'CO2 factors'!C$7*G33</f><v>0</v></c><c r="H114" s="64"><f>'CO2 factors'!D$7*H33</f><v>0</v></c><c r="I114" s="64"><f>'CO2 factors'!E$7*I33</f><v>0</v></c><c r="J114" s="64"><f>'CO2 factors'!F$7*J33</f><v>0</v></c><c r="K114" s="64"><f>'CO2 factors'!G$7*K33</f><v>0</v></c><c r="L114" s="64"><f>'CO2 factors'!H$7*L33</f><v>0</v></c><c r="M114" s="53"><f t="shared" si="34"/><v>0</v></c><c r="N114" s="64"><f>'CO2 factors'!J$7*N33</f><v>0</v></c><c r="O114" s="64"><f>'CO2 factors'!K$7*O33</f><v>0</v></c><c r="P114" s="64"><f>'CO2 factors'!L$7*P33</f><v>0</v></c><c r="Q114" s="64"><f>'CO2 factors'!M$7*Q33</f><v>0</v></c><c r="R114" s="64"><f>'CO2 factors'!N$7*R33</f><v>0</v></c><c r="S114" s="64"><f>'CO2 factors'!O$7*S33</f><v>0</v></c><c r="T114" s="53"><f t="shared" si="30"/><v>0</v></c><c r="U114" s="53"><f t="shared" si="35"/><v>0</v></c><c r="V114" s="24"/></row><row r="115" spans="1:22" s="17" customFormat="1" ht="15.75"><c r="A115" s="272"/><c r="B115" s="270" t="str"><f>Translation!A77</f><v>SETTORE TERZIARIO</v></c><c r="C115" s="53"><v>430</v></c><c r="D115" s="53"><f>SUM(D116:D123)</f><v>0</v></c><c r="E115" s="53"><f>SUM(E116:E123)</f><v>0</v></c><c r="F115" s="53"><f t="shared" si="27"/><v>430</v></c><c r="G115" s="53"><f t="shared" ref="G115:L115" si="40">SUM(G116:G123)</f><v>0</v></c><c r="H115" s="53"><f t="shared" si="40"/><v>47.792999999999999</v></c><c r="I115" s="53"><f t="shared" si="40"/><v>0</v></c><c r="J115" s="53"><f t="shared" si="40"/><v>134.39999999999998</v></c><c r="K115" s="53"><f t="shared" si="40"/><v>0</v></c><c r="L115" s="53"><f t="shared" si="40"/><v>0</v></c><c r="M115" s="53"><f t="shared" si="34"/><v>182.19299999999998</v></c><c r="N115" s="53"><f t="shared" ref="N115:S115" si="41">SUM(N116:N123)</f><v>0</v></c><c r="O115" s="53"><f t="shared" si="41"/><v>0</v></c><c r="P115" s="53"><f t="shared" si="41"/><v>0</v></c><c r="Q115" s="53"><f t="shared" si="41"/><v>0</v></c><c r="R115" s="53"><f t="shared" si="41"/><v>0</v></c><c r="S115" s="53"><f t="shared" si="41"/><v>0</v></c><c r="T115" s="53"><f t="shared" si="30"/><v>0</v></c><c r="U115" s="53"><v>663</v></c><c r="V115" s="24"/></row><row r="116" spans="1:22" s="17" customFormat="1" ht="31.5"><c r="A116" s="272"/><c r="B116" s="275" t="str"><f>Translation!A78</f><v>Commercio all'ingrosso e al dettaglio, riparazione di autoveicoli e motocicli</v></c><c r="C116" s="173"><v>189</v></c><c r="D116" s="173"><f t="shared" ref="D116:D123" si="42">IF(AND(D$48&gt;0,$S$137&gt;0), ($S$137)/D$48,0)*D35</f><v>0</v></c><c r="E116" s="173"><f t="shared" ref="E116:E123" si="43">IF(AND(E$48&gt;0,$S$138&gt;0), ($S$138)/E$48,0)*E35</f><v>0</v></c><c r="F116" s="53"><f t="shared" si="27"/><v>189</v></c><c r="G116" s="173"><f>'CO2 factors'!C$7*G35</f><v>0</v></c><c r="H116" s="173"><f>'CO2 factors'!D$7*H35</f><v>0</v></c><c r="I116" s="173"><f>'CO2 factors'!E$7*I35</f><v>0</v></c><c r="J116" s="173"><f>'CO2 factors'!F$7*J35</f><v>19.2</v></c><c r="K116" s="173"><f>'CO2 factors'!G$7*K35</f><v>0</v></c><c r="L116" s="173"><f>'CO2 factors'!H$7*L35</f><v>0</v></c><c r="M116" s="53"><f t="shared" si="34"/><v>19.2</v></c><c r="N116" s="173"><f>'CO2 factors'!J$7*N35</f><v>0</v></c><c r="O116" s="173"><f>'CO2 factors'!K$7*O35</f><v>0</v></c><c r="P116" s="173"><f>'CO2 factors'!L$7*P35</f><v>0</v></c><c r="Q116" s="173"><f>'CO2 factors'!M$7*Q35</f><v>0</v></c><c r="R116" s="173"><f>'CO2 factors'!N$7*R35</f><v>0</v></c><c r="S116" s="173"><f>'CO2 factors'!O$7*S35</f><v>0</v></c><c r="T116" s="53"><f t="shared" si="30"/><v>0</v></c><c r="U116" s="53"><f t="shared" si="35"/><v>208.2</v></c><c r="V116" s="24"/></row><row r="117" spans="1:22" s="17" customFormat="1" ht="15.75"><c r="A117" s="272"/><c r="B117" s="275" t="str"><f>Translation!A79</f><v>Servizi di vitto e alloggio</v></c><c r="C117" s="173"><v>189</v></c><c r="D117" s="173"><f t="shared" si="42"/><v>0</v></c><c r="E117" s="173"><f t="shared" si="43"/><v>0</v></c><c r="F117" s="53"><f t="shared" si="27"/><v>189</v></c><c r="G117" s="173"><f>'CO2 factors'!C$7*G36</f><v>0</v></c><c r="H117" s="173"><f>'CO2 factors'!D$7*H36</f><v>47.792999999999999</v></c><c r="I117" s="173"><f>'CO2 factors'!E$7*I36</f><v>0</v></c><c r="J117" s="173"><f>'CO2 factors'!F$7*J36</f><v>115.19999999999999</v></c><c r="K117" s="173"><f>'CO2 factors'!G$7*K36</f><v>0</v></c><c r="L117" s="173"><f>'CO2 factors'!H$7*L36</f><v>0</v></c><c r="M117" s="53"><f t="shared" si="34"/><v>162.99299999999999</v></c><c r="N117" s="173"><f>'CO2 factors'!J$7*N36</f><v>0</v></c><c r="O117" s="173"><f>'CO2 factors'!K$7*O36</f><v>0</v></c><c r="P117" s="173"><f>'CO2 factors'!L$7*P36</f><v>0</v></c><c r="Q117" s="173"><f>'CO2 factors'!M$7*Q36</f><v>0</v></c><c r="R117" s="173"><f>'CO2 factors'!N$7*R36</f><v>0</v></c><c r="S117" s="173"><f>'CO2 factors'!O$7*S36</f><v>0</v></c><c r="T117" s="53"><f t="shared" si="30"/><v>0</v></c><c r="U117" s="53"><f t="shared" si="35"/><v>351.99299999999999</v></c><c r="V117" s="24"/></row><row r="118" spans="1:22" s="17" customFormat="1" ht="15.75"><c r="A118" s="272"/><c r="B118" s="275" t="str"><f>Translation!A80</f><v>Amministrazione pubblica generale e sicurezza sociale</v></c><c r="C118" s="173"><f t="shared" ref="C118:C123" si="44">IF(AND(C$48&gt;0,($S$136+$V$146)&gt;0), ($S$136+$V$146)/C$48,0)*C37</f><v>0</v></c><c r="D118" s="173"><f t="shared" si="42"/><v>0</v></c><c r="E118" s="173"><f t="shared" si="43"/><v>0</v></c><c r="F118" s="53"><f t="shared" si="27"/><v>0</v></c><c r="G118" s="173"><f>'CO2 factors'!C$7*G37</f><v>0</v></c><c r="H118" s="173"><f>'CO2 factors'!D$7*H37</f><v>0</v></c><c r="I118" s="173"><f>'CO2 factors'!E$7*I37</f><v>0</v></c><c r="J118" s="173"><f>'CO2 factors'!F$7*J37</f><v>0</v></c><c r="K118" s="173"><f>'CO2 factors'!G$7*K37</f><v>0</v></c><c r="L118" s="173"><f>'CO2 factors'!H$7*L37</f><v>0</v></c><c r="M118" s="53"><f t="shared" si="34"/><v>0</v></c><c r="N118" s="173"><f>'CO2 factors'!J$7*N37</f><v>0</v></c><c r="O118" s="173"><f>'CO2 factors'!K$7*O37</f><v>0</v></c><c r="P118" s="173"><f>'CO2 factors'!L$7*P37</f><v>0</v></c><c r="Q118" s="173"><f>'CO2 factors'!M$7*Q37</f><v>0</v></c><c r="R118" s="173"><f>'CO2 factors'!N$7*R37</f><v>0</v></c><c r="S118" s="173"><f>'CO2 factors'!O$7*S37</f><v>0</v></c><c r="T118" s="53"><f t="shared" si="30"/><v>0</v></c><c r="U118" s="53"><f t="shared" si="35"/><v>0</v></c><c r="V118" s="24"/></row><row r="119" spans="1:22" s="17" customFormat="1" ht="15.75"><c r="A119" s="272"/><c r="B119" s="275" t="str"><f>Translation!A81</f><v>Difesa, giustizia, corpo di polizia e vigili del fuoco</v></c><c r="C119" s="173"><f t="shared" si="44"/><v>0</v></c><c r="D119" s="173"><f t="shared" si="42"/><v>0</v></c><c r="E119" s="173"><f t="shared" si="43"/><v>0</v></c><c r="F119" s="53"><f t="shared" si="27"/><v>0</v></c><c r="G119" s="173"><f>'CO2 factors'!C$7*G38</f><v>0</v></c><c r="H119" s="173"><f>'CO2 factors'!D$7*H38</f><v>0</v></c><c r="I119" s="173"><f>'CO2 factors'!E$7*I38</f><v>0</v></c><c r="J119" s="173"><f>'CO2 factors'!F$7*J38</f><v>0</v></c><c r="K119" s="173"><f>'CO2 factors'!G$7*K38</f><v>0</v></c><c r="L119" s="173"><f>'CO2 factors'!H$7*L38</f><v>0</v></c><c r="M119" s="53"><f t="shared" si="34"/><v>0</v></c><c r="N119" s="173"><f>'CO2 factors'!J$7*N38</f><v>0</v></c><c r="O119" s="173"><f>'CO2 factors'!K$7*O38</f><v>0</v></c><c r="P119" s="173"><f>'CO2 factors'!L$7*P38</f><v>0</v></c><c r="Q119" s="173"><f>'CO2 factors'!M$7*Q38</f><v>0</v></c><c r="R119" s="173"><f>'CO2 factors'!N$7*R38</f><v>0</v></c><c r="S119" s="173"><f>'CO2 factors'!O$7*S38</f><v>0</v></c><c r="T119" s="53"><f t="shared" si="30"/><v>0</v></c><c r="U119" s="53"><f t="shared" si="35"/><v>0</v></c><c r="V119" s="24"/></row><row r="120" spans="1:22" s="17" customFormat="1" ht="15.75"><c r="A120" s="272"/><c r="B120" s="275" t="s"><v>1698</v></c><c r="C120" s="173"><f t="shared" si="44"/><v>27.183673469387752</v></c><c r="D120" s="173"><f t="shared" si="42"/><v>0</v></c><c r="E120" s="173"><f t="shared" si="43"/><v>0</v></c><c r="F120" s="53"><f t="shared" si="27"/><v>27.183673469387752</v></c><c r="G120" s="173"><f>'CO2 factors'!C$7*G39</f><v>0</v></c><c r="H120" s="173"><f>'CO2 factors'!D$7*H39</f><v>0</v></c><c r="I120" s="173"><f>'CO2 factors'!E$7*I39</f><v>0</v></c><c r="J120" s="173"><f>'CO2 factors'!F$7*J39</f><v>0</v></c><c r="K120" s="173"><f>'CO2 factors'!G$7*K39</f><v>0</v></c><c r="L120" s="173"><f>'CO2 factors'!H$7*L39</f><v>0</v></c><c r="M120" s="53"><f t="shared" si="34"/><v>0</v></c><c r="N120" s="173"><f>'CO2 factors'!J$7*N39</f><v>0</v></c><c r="O120" s="173"><f>'CO2 factors'!K$7*O39</f><v>0</v></c><c r="P120" s="173"><f>'CO2 factors'!L$7*P39</f><v>0</v></c><c r="Q120" s="173"><f>'CO2 factors'!M$7*Q39</f><v>0</v></c><c r="R120" s="173"><f>'CO2 factors'!N$7*R39</f><v>0</v></c><c r="S120" s="173"><f>'CO2 factors'!O$7*S39</f><v>0</v></c><c r="T120" s="53"><f t="shared" si="30"/><v>0</v></c><c r="U120" s="53"><f t="shared" si="35"/><v>27.183673469387752</v></c><c r="V120" s="24"/></row><row r="121" spans="1:22" s="17" customFormat="1" ht="15.75"><c r="A121" s="272"/><c r="B121" s="275" t="str"><f>Translation!A83</f><v>Sanità e servizi sociali</v></c><c r="C121" s="173"><f t="shared" si="44"/><v>0</v></c><c r="D121" s="173"><f t="shared" si="42"/><v>0</v></c><c r="E121" s="173"><f t="shared" si="43"/><v>0</v></c><c r="F121" s="53"><f t="shared" si="27"/><v>0</v></c><c r="G121" s="173"><f>'CO2 factors'!C$7*G40</f><v>0</v></c><c r="H121" s="173"><f>'CO2 factors'!D$7*H40</f><v>0</v></c><c r="I121" s="173"><f>'CO2 factors'!E$7*I40</f><v>0</v></c><c r="J121" s="173"><f>'CO2 factors'!F$7*J40</f><v>0</v></c><c r="K121" s="173"><f>'CO2 factors'!G$7*K40</f><v>0</v></c><c r="L121" s="173"><f>'CO2 factors'!H$7*L40</f><v>0</v></c><c r="M121" s="53"><f t="shared" si="34"/><v>0</v></c><c r="N121" s="173"><f>'CO2 factors'!J$7*N40</f><v>0</v></c><c r="O121" s="173"><f>'CO2 factors'!K$7*O40</f><v>0</v></c><c r="P121" s="173"><f>'CO2 factors'!L$7*P40</f><v>0</v></c><c r="Q121" s="173"><f>'CO2 factors'!M$7*Q40</f><v>0</v></c><c r="R121" s="173"><f>'CO2 factors'!N$7*R40</f><v>0</v></c><c r="S121" s="173"><f>'CO2 factors'!O$7*S40</f><v>0</v></c><c r="T121" s="53"><f t="shared" si="30"/><v>0</v></c><c r="U121" s="53"><f t="shared" si="35"/><v>0</v></c><c r="V121" s="24"/></row><row r="122" spans="1:22" s="17" customFormat="1" ht="15.75"><c r="A122" s="272"/><c r="B122" s="275" t="s"><v>1697</v></c><c r="C122" s="173"><f t="shared" si="44"/><v>0</v></c><c r="D122" s="173"><f t="shared" si="42"/><v>0</v></c><c r="E122" s="173"><f t="shared" si="43"/><v>0</v></c><c r="F122" s="53"><f t="shared" si="27"/><v>0</v></c><c r="G122" s="173"><f>'CO2 factors'!C$7*G41</f><v>0</v></c><c r="H122" s="173"><f>'CO2 factors'!D$7*H41</f><v>0</v></c><c r="I122" s="173"><f>'CO2 factors'!E$7*I41</f><v>0</v></c><c r="J122" s="173"><f>'CO2 factors'!F$7*J41</f><v>0</v></c><c r="K122" s="173"><f>'CO2 factors'!G$7*K41</f><v>0</v></c><c r="L122" s="173"><f>'CO2 factors'!H$7*L41</f><v>0</v></c><c r="M122" s="53"><f t="shared" si="34"/><v>0</v></c><c r="N122" s="173"><f>'CO2 factors'!J$7*N41</f><v>0</v></c><c r="O122" s="173"><f>'CO2 factors'!K$7*O41</f><v>0</v></c><c r="P122" s="173"><f>'CO2 factors'!L$7*P41</f><v>0</v></c><c r="Q122" s="173"><f>'CO2 factors'!M$7*Q41</f><v>0</v></c><c r="R122" s="173"><f>'CO2 factors'!N$7*R41</f><v>0</v></c><c r="S122" s="173"><f>'CO2 factors'!O$7*S41</f><v>0</v></c><c r="T122" s="53"><f t="shared" si="30"/><v>0</v></c><c r="U122" s="53"><f t="shared" si="35"/><v>0</v></c><c r="V122" s="24"/></row><row r="123" spans="1:22" s="17" customFormat="1" ht="15.75"><c r="A123" s="272"/><c r="B123" s="275" t="str"><f>Translation!A85</f><v>Illuminazione pubblica</v></c><c r="C123" s="173"><f t="shared" si="44"/><v>25.051620648259302</v></c><c r="D123" s="173"><f t="shared" si="42"/><v>0</v></c><c r="E123" s="173"><f t="shared" si="43"/><v>0</v></c><c r="F123" s="53"><f t="shared" si="27"/><v>25.051620648259302</v></c><c r="G123" s="173"><f>'CO2 factors'!C$7*G42</f><v>0</v></c><c r="H123" s="173"><f>'CO2 factors'!D$7*H42</f><v>0</v></c><c r="I123" s="173"><f>'CO2 factors'!E$7*I42</f><v>0</v></c><c r="J123" s="173"><f>'CO2 factors'!F$7*J42</f><v>0</v></c><c r="K123" s="173"><f>'CO2 factors'!G$7*K42</f><v>0</v></c><c r="L123" s="173"><f>'CO2 factors'!H$7*L42</f><v>0</v></c><c r="M123" s="53"><f t="shared" si="34"/><v>0</v></c><c r="N123" s="173"><f>'CO2 factors'!J$7*N42</f><v>0</v></c><c r="O123" s="173"><f>'CO2 factors'!K$7*O42</f><v>0</v></c><c r="P123" s="173"><f>'CO2 factors'!L$7*P42</f><v>0</v></c><c r="Q123" s="173"><f>'CO2 factors'!M$7*Q42</f><v>0</v></c><c r="R123" s="173"><f>'CO2 factors'!N$7*R42</f><v>0</v></c><c r="S123" s="173"><f>'CO2 factors'!O$7*S42</f><v>0</v></c><c r="T123" s="53"><f t="shared" si="30"/><v>0</v></c><c r="U123" s="53"><f t="shared" si="35"/><v>25.051620648259302</v></c><c r="V123" s="24"/></row><row r="124" spans="1:22" s="17" customFormat="1" ht="15.75"><c r="A124" s="272"/><c r="B124" s="270" t="str"><f>Translation!A86</f><v>TRASPORTI</v></c><c r="C124" s="53"><f>SUM(C125:C128)</f><v>0</v></c><c r="D124" s="53"><f>SUM(D125:D128)</f><v>0</v></c><c r="E124" s="53"><f>SUM(E125:E128)</f><v>0</v></c><c r="F124" s="53"><f t="shared" si="27"/><v>0</v></c><c r="G124" s="53"><f t="shared" ref="G124:L124" si="45">SUM(G125:G128)</f><v>0</v></c><c r="H124" s="53"><f t="shared" si="45"/><v>1015.1340000000001</v></c><c r="I124" s="53"><f t="shared" si="45"/><v>841.37099999999998</v></c><c r="J124" s="53"><f t="shared" si="45"/><v>0</v></c><c r="K124" s="53"><f t="shared" si="45"/><v>0</v></c><c r="L124" s="53"><f t="shared" si="45"/><v>0</v></c><c r="M124" s="53"><v>1856</v></c><c r="N124" s="53"><f t="shared" ref="N124:S124" si="46">SUM(N125:N128)</f><v>0</v></c><c r="O124" s="53"><f t="shared" si="46"/><v>0</v></c><c r="P124" s="53"><f t="shared" si="46"/><v>0</v></c><c r="Q124" s="53"><f t="shared" si="46"/><v>0</v></c><c r="R124" s="53"><f t="shared" si="46"/><v>0</v></c><c r="S124" s="53"><f t="shared" si="46"/><v>0</v></c><c r="T124" s="53"><f t="shared" si="30"/><v>0</v></c><c r="U124" s="53"><f t="shared" si="35"/><v>1856</v></c><c r="V124" s="24"/></row><row r="125" spans="1:22" s="17" customFormat="1" ht="47.25"><c r="A125" s="272"/><c r="B125" s="275" t="str"><f>Translation!A87</f><v>Trasporto di passeggeri su strada e altri servizi di trasporto passeggeri su strada (taxi, turismo, scuolabus, ecc)</v></c><c r="C125" s="173"><f>IF(AND(C$48&gt;0,($S$136+$V$146)&gt;0), ($S$136+$V$146)/C$48,0)*C44</f><v>0</v></c><c r="D125" s="173"><f>IF(AND(D$48&gt;0,$S$137&gt;0), ($S$137)/D$48,0)*D44</f><v>0</v></c><c r="E125" s="173"><f>IF(AND(E$48&gt;0,$S$138&gt;0), ($S$138)/E$48,0)*E44</f><v>0</v></c><c r="F125" s="53"><f t="shared" si="27"/><v>0</v></c><c r="G125" s="173"><f>'CO2 factors'!C$7*G44</f><v>0</v></c><c r="H125" s="173"><f>'CO2 factors'!D$7*H44</f><v>12.282</v></c><c r="I125" s="173"><f>'CO2 factors'!E$7*I44</f><v>7.968</v></c><c r="J125" s="173"><f>'CO2 factors'!F$7*J44</f><v>0</v></c><c r="K125" s="173"><f>'CO2 factors'!G$7*K44</f><v>0</v></c><c r="L125" s="173"><f>'CO2 factors'!H$7*L44</f><v>0</v></c><c r="M125" s="53"><f t="shared" si="34"/><v>20.25</v></c><c r="N125" s="173"><f>'CO2 factors'!J$7*N44</f><v>0</v></c><c r="O125" s="173"><f>'CO2 factors'!K$7*O44</f><v>0</v></c><c r="P125" s="173"><f>'CO2 factors'!L$7*P44</f><v>0</v></c><c r="Q125" s="173"><f>'CO2 factors'!M$7*Q44</f><v>0</v></c><c r="R125" s="173"><f>'CO2 factors'!N$7*R44</f><v>0</v></c><c r="S125" s="173"><f>'CO2 factors'!O$7*S44</f><v>0</v></c><c r="T125" s="53"><f t="shared" si="30"/><v>0</v></c><c r="U125" s="53"><f t="shared" si="35"/><v>20.25</v></c><c r="V125" s="24"/></row><row r="126" spans="1:22" s="17" customFormat="1" ht="15.75"><c r="A126" s="272"/><c r="B126" s="275" t="str"><f>Translation!A88</f><v>Trasporto di merci su strada e servizi di trasloco</v></c><c r="C126" s="173"><f>IF(AND(C$48&gt;0,($S$136+$V$146)&gt;0), ($S$136+$V$146)/C$48,0)*C45</f><v>0</v></c><c r="D126" s="173"><f>IF(AND(D$48&gt;0,$S$137&gt;0), ($S$137)/D$48,0)*D45</f><v>0</v></c><c r="E126" s="173"><f>IF(AND(E$48&gt;0,$S$138&gt;0), ($S$138)/E$48,0)*E45</f><v>0</v></c><c r="F126" s="53"><f t="shared" si="27"/><v>0</v></c><c r="G126" s="173"><f>'CO2 factors'!C$7*G45</f><v>0</v></c><c r="H126" s="173"><f>'CO2 factors'!D$7*H45</f><v>0</v></c><c r="I126" s="173"><f>'CO2 factors'!E$7*I45</f><v>0</v></c><c r="J126" s="173"><f>'CO2 factors'!F$7*J45</f><v>0</v></c><c r="K126" s="173"><f>'CO2 factors'!G$7*K45</f><v>0</v></c><c r="L126" s="173"><f>'CO2 factors'!H$7*L45</f><v>0</v></c><c r="M126" s="53"><f t="shared" si="34"/><v>0</v></c><c r="N126" s="173"><f>'CO2 factors'!J$7*N45</f><v>0</v></c><c r="O126" s="173"><f>'CO2 factors'!K$7*O45</f><v>0</v></c><c r="P126" s="173"><f>'CO2 factors'!L$7*P45</f><v>0</v></c><c r="Q126" s="173"><f>'CO2 factors'!M$7*Q45</f><v>0</v></c><c r="R126" s="173"><f>'CO2 factors'!N$7*R45</f><v>0</v></c><c r="S126" s="173"><f>'CO2 factors'!O$7*S45</f><v>0</v></c><c r="T126" s="53"><f t="shared" si="30"/><v>0</v></c><c r="U126" s="53"><f t="shared" si="35"/><v>0</v></c><c r="V126" s="24"/></row><row r="127" spans="1:22" s="17" customFormat="1" ht="15.75"><c r="A127" s="272"/><c r="B127" s="275" t="str"><f>Translation!A89</f><v>Altra flotta per il servizio pubblico e privato</v></c><c r="C127" s="173"><f>IF(AND(C$48&gt;0,($S$136+$V$146)&gt;0), ($S$136+$V$146)/C$48,0)*C46</f><v>0</v></c><c r="D127" s="173"><f>IF(AND(D$48&gt;0,$S$137&gt;0), ($S$137)/D$48,0)*D46</f><v>0</v></c><c r="E127" s="173"><f>IF(AND(E$48&gt;0,$S$138&gt;0), ($S$138)/E$48,0)*E46</f><v>0</v></c><c r="F127" s="53"><f t="shared" si="27"/><v>0</v></c><c r="G127" s="173"><f>'CO2 factors'!C$7*G46</f><v>0</v></c><c r="H127" s="173"><f>'CO2 factors'!D$7*H46</f><v>0</v></c><c r="I127" s="173"><f>'CO2 factors'!E$7*I46</f><v>0</v></c><c r="J127" s="173"><f>'CO2 factors'!F$7*J46</f><v>0</v></c><c r="K127" s="173"><f>'CO2 factors'!G$7*K46</f><v>0</v></c><c r="L127" s="173"><f>'CO2 factors'!H$7*L46</f><v>0</v></c><c r="M127" s="53"><f t="shared" si="34"/><v>0</v></c><c r="N127" s="173"><f>'CO2 factors'!J$7*N46</f><v>0</v></c><c r="O127" s="173"><f>'CO2 factors'!K$7*O46</f><v>0</v></c><c r="P127" s="173"><f>'CO2 factors'!L$7*P46</f><v>0</v></c><c r="Q127" s="173"><f>'CO2 factors'!M$7*Q46</f><v>0</v></c><c r="R127" s="173"><f>'CO2 factors'!N$7*R46</f><v>0</v></c><c r="S127" s="173"><f>'CO2 factors'!O$7*S46</f><v>0</v></c><c r="T127" s="53"><f t="shared" si="30"/><v>0</v></c><c r="U127" s="53"><f t="shared" si="35"/><v>0</v></c><c r="V127" s="24"/></row><row r="128" spans="1:22" s="17" customFormat="1" ht="15.75"><c r="A128" s="272"/><c r="B128" s="274" t="str"><f>Translation!A90</f><v>Trasporto privato</v></c><c r="C128" s="173"><f>IF(AND(C$48&gt;0,($S$136+$V$146)&gt;0), ($S$136+$V$146)/C$48,0)*C47</f><v>0</v></c><c r="D128" s="173"><f>IF(AND(D$48&gt;0,$S$137&gt;0), ($S$137)/D$48,0)*D47</f><v>0</v></c><c r="E128" s="173"><f>IF(AND(E$48&gt;0,$S$138&gt;0), ($S$138)/E$48,0)*E47</f><v>0</v></c><c r="F128" s="53"><f t="shared" si="27"/><v>0</v></c><c r="G128" s="173"><f>'CO2 factors'!C$7*G47</f><v>0</v></c><c r="H128" s="173"><f>'CO2 factors'!D$7*H47</f><v>1002.8520000000001</v></c><c r="I128" s="173"><f>'CO2 factors'!E$7*I47</f><v>833.40300000000002</v></c><c r="J128" s="173"><f>'CO2 factors'!F$7*J47</f><v>0</v></c><c r="K128" s="173"><f>'CO2 factors'!G$7*K47</f><v>0</v></c><c r="L128" s="173"><f>'CO2 factors'!H$7*L47</f><v>0</v></c><c r="M128" s="53"><f t="shared" si="34"/><v>1836.2550000000001</v></c><c r="N128" s="173"><f>'CO2 factors'!J$7*N47</f><v>0</v></c><c r="O128" s="173"><f>'CO2 factors'!K$7*O47</f><v>0</v></c><c r="P128" s="173"><f>'CO2 factors'!L$7*P47</f><v>0</v></c><c r="Q128" s="173"><f>'CO2 factors'!M$7*Q47</f><v>0</v></c><c r="R128" s="173"><f>'CO2 factors'!N$7*R47</f><v>0</v></c><c r="S128" s="173"><f>'CO2 factors'!O$7*S47</f><v>0</v></c><c r="T128" s="53"><f t="shared" si="30"/><v>0</v></c><c r="U128" s="53"><f t="shared" si="35"/><v>1836.2550000000001</v></c><c r="V128" s="24"/></row><row r="129" spans="1:31" s="17" customFormat="1" ht="15.75"><c r="A129" s="272"/><c r="B129" s="276" t="str"><f>Translation!A118</f><v>TOTALE PER IL MERCATO INTERNO</v></c><c r="C129" s="54"><v>889</v></c><c r="D129" s="54"><f>D98+D108+D111+D115+D124</f><v>0</v></c><c r="E129" s="54"><f>E98+E108+E111+E115+E124</f><v>0</v></c><c r="F129" s="53"><f t="shared" si="27"/><v>889</v></c><c r="G129" s="54"><f t="shared" ref="G129:L129" si="47">G98+G108+G111+G115+G124</f><v>0</v></c><c r="H129" s="54"><v>1195</v></c><c r="I129" s="54"><f t="shared" si="47"/><v>841.37099999999998</v></c><c r="J129" s="54"><f t="shared" si="47"/><v>242.15999999999997</v></c><c r="K129" s="54"><f t="shared" si="47"/><v>0</v></c><c r="L129" s="54"><f t="shared" si="47"/><v>0</v></c><c r="M129" s="53"><v>2278</v></c><c r="N129" s="54"><f t="shared" ref="N129:S129" si="48">N98+N108+N111+N115+N124</f><v>0</v></c><c r="O129" s="54"><f t="shared" si="48"/><v>0</v></c><c r="P129" s="54"><f t="shared" si="48"/><v>0</v></c><c r="Q129" s="54"><f t="shared" si="48"/><v>0</v></c><c r="R129" s="54"><f t="shared" si="48"/><v>0</v></c><c r="S129" s="54"><f t="shared" si="48"/><v>0</v></c><c r="T129" s="53"><f t="shared" si="30"/><v>0</v></c><c r="U129" s="53"><v>3167</v></c><c r="V129" s="24"/></row><row r="130" spans="1:31" s="40" customFormat="1" ht="15.75"><c r="A130" s="266"/><c r="B130" s="293"/><c r="C130" s="269"/><c r="D130" s="269"/><c r="E130" s="269"/><c r="F130" s="269"/><c r="G130" s="269"/><c r="H130" s="269"/><c r="I130" s="269"/><c r="J130" s="269"/><c r="K130" s="269"/><c r="L130" s="269"/><c r="M130" s="269"/><c r="N130" s="269"/><c r="O130" s="269"/><c r="P130" s="269"/><c r="Q130" s="269"/><c r="R130" s="269"/><c r="S130" s="269"/><c r="T130" s="269"/><c r="U130" s="269"/><c r="V130" s="269"/><c r="W130" s="247"/><c r="X130" s="221"/><c r="Y130" s="221"/><c r="Z130" s="221"/><c r="AA130" s="221"/><c r="AB130" s="221"/><c r="AC130" s="221"/><c r="AD130" s="221"/></row><row r="131" spans="1:31" s="40" customFormat="1" ht="15"><c r="A131" s="221"/><c r="B131" s="261"/><c r="C131" s="247"/><c r="D131" s="247"/><c r="E131" s="247"/><c r="F131" s="247"/><c r="G131" s="247"/><c r="H131" s="247"/><c r="I131" s="247"/><c r="J131" s="247"/><c r="K131" s="247"/><c r="L131" s="247"/><c r="M131" s="247"/><c r="N131" s="247"/><c r="O131" s="247"/><c r="P131" s="247"/><c r="Q131" s="247"/><c r="R131" s="247"/><c r="S131" s="247"/><c r="T131" s="247"/><c r="U131" s="247"/><c r="V131" s="247"/><c r="W131" s="247"/><c r="X131" s="221"/><c r="Y131" s="221"/><c r="Z131" s="221"/><c r="AA131" s="221"/><c r="AB131" s="221"/><c r="AC131" s="221"/><c r="AD131" s="221"/></row><row r="132" spans="1:31" s="74" customFormat="1" ht="31.5"><c r="A132" s="221"/><c r="B132" s="84" t="str"><f>Translation!A148</f><v>EMISSIONI DI CO2 DA PRODUZIONE</v></c><c r="C132" s="262"/><c r="D132" s="262"/><c r="E132" s="262"/><c r="F132" s="262"/><c r="G132" s="262"/><c r="H132" s="262"/><c r="I132" s="262"/><c r="J132" s="262"/><c r="K132" s="262"/><c r="L132" s="262"/><c r="M132" s="262"/><c r="N132" s="262"/><c r="O132" s="262"/><c r="P132" s="262"/><c r="Q132" s="262"/><c r="R132" s="262"/><c r="S132" s="292" t="str"><f>Translation!$A$17</f><v>[t CO2]</v></c><c r="T132" s="263"/><c r="U132" s="247"/><c r="V132" s="247"/><c r="W132" s="292" t="str"><f>Translation!$A$19</f><v>[t CO2/MWh]</v></c><c r="X132" s="251"/><c r="Y132" s="251"/><c r="Z132" s="251"/><c r="AA132" s="251"/><c r="AB132" s="251"/><c r="AC132" s="251"/><c r="AD132" s="251"/><c r="AE132" s="80"/></row><row r="133" spans="1:31" s="40" customFormat="1" ht="30" customHeight="1"><c r="A133" s="266"/><c r="B133" s="413" t="str"><f>Translation!A121</f><v>SETTORE DI PRODUZIONE</v></c><c r="C133" s="429" t="str"><f>Translation!A143</f><v>FONTE ENERGIA PRIMARIA</v></c><c r="D133" s="430"/><c r="E133" s="430"/><c r="F133" s="430"/><c r="G133" s="430"/><c r="H133" s="430"/><c r="I133" s="430"/><c r="J133" s="430"/><c r="K133" s="430"/><c r="L133" s="430"/><c r="M133" s="430"/><c r="N133" s="430"/><c r="O133" s="430"/><c r="P133" s="430"/><c r="Q133" s="430"/><c r="R133" s="430"/><c r="S133" s="431"/><c r="T133" s="283"/><c r="U133" s="441" t="str"><f>Translation!A123</f><v>Produzione di energia</v></c><c r="V133" s="442"/><c r="W133" s="432" t="str"><f>Translation!A150</f><v>FATTORI EMISSIONI CO2</v></c><c r="X133" s="284"/><c r="Y133" s="251"/><c r="Z133" s="251"/><c r="AA133" s="251"/><c r="AB133" s="251"/><c r="AC133" s="251"/><c r="AD133" s="251"/><c r="AE133" s="46"/></row><row r="134" spans="1:31" s="40" customFormat="1" ht="15" customHeight="1"><c r="A134" s="266"/><c r="B134" s="414"/><c r="C134" s="429" t="str"><f>Translation!A99</f><v>Combustibili fossili</v></c><c r="D134" s="430"/><c r="E134" s="430"/><c r="F134" s="430"/><c r="G134" s="430"/><c r="H134" s="430"/><c r="I134" s="431"/><c r="J134" s="429" t="str"><f>Translation!A108</f><v>Fonti di energia rinnovabile</v></c><c r="K134" s="430"/><c r="L134" s="430"/><c r="M134" s="430"/><c r="N134" s="430"/><c r="O134" s="430"/><c r="P134" s="430"/><c r="Q134" s="430"/><c r="R134" s="431"/><c r="S134" s="428" t="str"><f>Translation!A119</f><v>TOTALE</v></c><c r="T134" s="283"/><c r="U134" s="443"/><c r="V134" s="444"/><c r="W134" s="434"/><c r="X134" s="284"/><c r="Y134" s="251"/><c r="Z134" s="251"/><c r="AA134" s="251"/><c r="AB134" s="251"/><c r="AC134" s="251"/><c r="AD134" s="251"/><c r="AE134" s="46"/></row><row r="135" spans="1:31" s="40" customFormat="1" ht="69.75" customHeight="1"><c r="A135" s="266"/><c r="B135" s="270" t="str"><f>Translation!A123</f><v>Produzione di energia</v></c><c r="C135" s="285" t="str"><f>Translation!A100</f><v>Olio combustibile</v></c><c r="D135" s="285" t="str"><f>Translation!A101</f><v>Diesel</v></c><c r="E135" s="285" t="str"><f>Translation!A102</f><v>Benzina</v></c><c r="F135" s="285" t="str"><f>Translation!A103</f><v>GPL</v></c><c r="G135" s="285" t="str"><f>Translation!A104</f><v>Gas naturali</v></c><c r="H135" s="285" t="str"><f>Translation!A105</f><v>Carbone</v></c><c r="I135" s="285" t="str"><f>Translation!A117</f><v>Totale parziale</v></c><c r="J135" s="285" t="str"><f>Translation!A109</f><v>Idrogeno</v></c><c r="K135" s="285" t="str"><f>Translation!A110</f><v>Eolico</v></c><c r="L135" s="285" t="str"><f>Translation!A111</f><v>Solare</v></c><c r="M135" s="285" t="str"><f>Translation!A112</f><v>Geotermico</v></c><c r="N135" s="285" t="str"><f>Translation!A113</f><v>Oceanico</v></c><c r="O135" s="285" t="str"><f>Translation!A114</f><v>Biomassa</v></c><c r="P135" s="285" t="str"><f>Translation!A115</f><v>Rifiuti urbani</v></c><c r="Q135" s="285" t="str"><f>Translation!A116</f><v>Recupero di energia</v></c><c r="R135" s="285" t="str"><f>Translation!A117</f><v>Totale parziale</v></c><c r="S135" s="428"/><c r="T135" s="283"/><c r="U135" s="445"/><c r="V135" s="446"/><c r="W135" s="433"/><c r="X135" s="284"/><c r="Y135" s="251"/><c r="Z135" s="251"/><c r="AA135" s="251"/><c r="AB135" s="251"/><c r="AC135" s="251"/><c r="AD135" s="251"/><c r="AE135" s="46"/></row><row r="136" spans="1:31" s="40" customFormat="1" ht="15.75"><c r="A136" s="266"/><c r="B136" s="286" t="str"><f>Translation!A124</f><v>Elettricità</v></c><c r="C136" s="177"><f>'CO2 factors'!C$7*C69</f><v>0</v></c><c r="D136" s="177"><v>603</v></c><c r="E136" s="177"><f>'CO2 factors'!E$7*E69</f><v>0</v></c><c r="F136" s="177"><f>'CO2 factors'!F$7*F69</f><v>0</v></c><c r="G136" s="177"><f>'CO2 factors'!G$7*G69</f><v>0</v></c><c r="H136" s="177"><f>'CO2 factors'!H$7*H69</f><v>0</v></c><c r="I136" s="48"><f>SUM(C136:H136)</f><v>603</v></c><c r="J136" s="177"><f>'CO2 factors'!J$7*J69</f><v>0</v></c><c r="K136" s="177"><f>'CO2 factors'!K$7*K69</f><v>0</v></c><c r="L136" s="177"><f>'CO2 factors'!L$7*L69</f><v>0</v></c><c r="M136" s="177"><f>'CO2 factors'!M$7*M69</f><v>0</v></c><c r="N136" s="177"><f>'CO2 factors'!N$7*N69</f><v>0</v></c><c r="O136" s="177"><f>'CO2 factors'!O$7*O69</f><v>0</v></c><c r="P136" s="177"><f>'CO2 factors'!P$7*P69</f><v>0</v></c><c r="Q136" s="177"><f>'CO2 factors'!Q$7*Q69</f><v>0</v></c><c r="R136" s="48"><f>SUM(J136:Q136)</f><v>0</v></c><c r="S136" s="48"><f>I136+R136</f><v>603</v></c><c r="T136" s="287"/><c r="U136" s="438" t="str"><f>Translation!A124</f><v>Elettricità</v></c><c r="V136" s="439"/><c r="W136" s="178"><v>0.46</v></c><c r="X136" s="284"/><c r="Y136" s="251"/><c r="Z136" s="251"/><c r="AA136" s="251"/><c r="AB136" s="251"/><c r="AC136" s="251"/><c r="AD136" s="251"/><c r="AE136" s="46"/></row><row r="137" spans="1:31" s="40" customFormat="1" ht="15.75"><c r="A137" s="266"/><c r="B137" s="286" t="str"><f>Translation!A125</f><v>Caldo</v></c><c r="C137" s="177"><f>'CO2 factors'!C$7*C70</f><v>0</v></c><c r="D137" s="177"><f>'CO2 factors'!D$7*D70</f><v>0</v></c><c r="E137" s="177"><f>'CO2 factors'!E$7*E70</f><v>0</v></c><c r="F137" s="177"><f>'CO2 factors'!F$7*F70</f><v>0</v></c><c r="G137" s="177"><f>'CO2 factors'!G$7*G70</f><v>0</v></c><c r="H137" s="177"><f>'CO2 factors'!H$7*H70</f><v>0</v></c><c r="I137" s="48"><f>SUM(C137:H137)</f><v>0</v></c><c r="J137" s="177"><f>'CO2 factors'!J$7*J70</f><v>0</v></c><c r="K137" s="177"><f>'CO2 factors'!K$7*K70</f><v>0</v></c><c r="L137" s="177"><f>'CO2 factors'!L$7*L70</f><v>0</v></c><c r="M137" s="177"><f>'CO2 factors'!M$7*M70</f><v>0</v></c><c r="N137" s="177"><f>'CO2 factors'!N$7*N70</f><v>0</v></c><c r="O137" s="177"><f>'CO2 factors'!O$7*O70</f><v>0</v></c><c r="P137" s="177"><f>'CO2 factors'!P$7*P70</f><v>0</v></c><c r="Q137" s="177"><f>'CO2 factors'!Q$7*Q70</f><v>0</v></c><c r="R137" s="48"><f>SUM(J137:Q137)</f><v>0</v></c><c r="S137" s="48"><f>I137+R137</f><v>0</v></c><c r="T137" s="287"/><c r="U137" s="440" t="str"><f>Translation!A125</f><v>Caldo</v></c><c r="V137" s="440"/><c r="W137" s="178"><f>IF(S60&gt;0,S137/S60,0)</f><v>0</v></c><c r="X137" s="284"/><c r="Y137" s="251"/><c r="Z137" s="251"/><c r="AA137" s="251"/><c r="AB137" s="251"/><c r="AC137" s="251"/><c r="AD137" s="251"/><c r="AE137" s="46"/></row><row r="138" spans="1:31" s="40" customFormat="1" ht="15.75"><c r="A138" s="266"/><c r="B138" s="286" t="str"><f>Translation!A126</f><v>Freddo</v></c><c r="C138" s="177"><f>'CO2 factors'!C$7*C71</f><v>0</v></c><c r="D138" s="177"><f>'CO2 factors'!D$7*D71</f><v>0</v></c><c r="E138" s="177"><f>'CO2 factors'!E$7*E71</f><v>0</v></c><c r="F138" s="177"><f>'CO2 factors'!F$7*F71</f><v>0</v></c><c r="G138" s="177"><f>'CO2 factors'!G$7*G71</f><v>0</v></c><c r="H138" s="177"><f>'CO2 factors'!H$7*H71</f><v>0</v></c><c r="I138" s="48"><f>SUM(C138:H138)</f><v>0</v></c><c r="J138" s="177"><f>'CO2 factors'!J$7*J71</f><v>0</v></c><c r="K138" s="177"><f>'CO2 factors'!K$7*K71</f><v>0</v></c><c r="L138" s="177"><f>'CO2 factors'!L$7*L71</f><v>0</v></c><c r="M138" s="177"><f>'CO2 factors'!M$7*M71</f><v>0</v></c><c r="N138" s="177"><f>'CO2 factors'!N$7*N71</f><v>0</v></c><c r="O138" s="177"><f>'CO2 factors'!O$7*O71</f><v>0</v></c><c r="P138" s="177"><f>'CO2 factors'!P$7*P71</f><v>0</v></c><c r="Q138" s="177"><f>'CO2 factors'!Q$7*Q71</f><v>0</v></c><c r="R138" s="48"><f>SUM(J138:Q138)</f><v>0</v></c><c r="S138" s="48"><f>I138+R138</f><v>0</v></c><c r="T138" s="287"/><c r="U138" s="440" t="str"><f>Translation!A126</f><v>Freddo</v></c><c r="V138" s="440"/><c r="W138" s="178"><f>IF(S61&gt;0,S138/S61,0)</f><v>0</v></c><c r="X138" s="284"/><c r="Y138" s="251"/><c r="Z138" s="251"/><c r="AA138" s="251"/><c r="AB138" s="251"/><c r="AC138" s="251"/><c r="AD138" s="251"/><c r="AE138" s="46"/></row><row r="139" spans="1:31" s="40" customFormat="1" ht="15.75"><c r="A139" s="266"/><c r="B139" s="288" t="str"><f>Translation!A119</f><v>TOTALE</v></c><c r="C139" s="42"><f t="shared" ref="C139:S139" si="49">SUM(C136:C138)</f><v>0</v></c><c r="D139" s="42"><f t="shared" si="49"/><v>603</v></c><c r="E139" s="42"><f t="shared" si="49"/><v>0</v></c><c r="F139" s="42"><f t="shared" si="49"/><v>0</v></c><c r="G139" s="42"><f t="shared" si="49"/><v>0</v></c><c r="H139" s="42"><f t="shared" si="49"/><v>0</v></c><c r="I139" s="42"><f t="shared" si="49"/><v>603</v></c><c r="J139" s="42"><f t="shared" si="49"/><v>0</v></c><c r="K139" s="42"><f t="shared" si="49"/><v>0</v></c><c r="L139" s="42"><f t="shared" si="49"/><v>0</v></c><c r="M139" s="42"><f t="shared" si="49"/><v>0</v></c><c r="N139" s="42"><f t="shared" si="49"/><v>0</v></c><c r="O139" s="42"><f t="shared" si="49"/><v>0</v></c><c r="P139" s="42"><f t="shared" si="49"/><v>0</v></c><c r="Q139" s="42"><f t="shared" si="49"/><v>0</v></c><c r="R139" s="42"><f t="shared" si="49"/><v>0</v></c><c r="S139" s="42"><f t="shared" si="49"/><v>603</v></c><c r="T139" s="289"/><c r="U139" s="289"/><c r="V139" s="284"/><c r="W139" s="284"/><c r="X139" s="284"/><c r="Y139" s="251"/><c r="Z139" s="251"/><c r="AA139" s="251"/><c r="AB139" s="251"/><c r="AC139" s="256"/><c r="AD139" s="251"/></row><row r="140" spans="1:31" s="44" customFormat="1" ht="15.75"><c r="A140" s="290"/><c r="B140" s="291"/><c r="C140" s="290"/><c r="D140" s="290"/><c r="E140" s="290"/><c r="F140" s="290"/><c r="G140" s="290"/><c r="H140" s="290"/><c r="I140" s="290"/><c r="J140" s="290"/><c r="K140" s="290"/><c r="L140" s="290"/><c r="M140" s="290"/><c r="N140" s="290"/><c r="O140" s="290"/><c r="P140" s="290"/><c r="Q140" s="290"/><c r="R140" s="290"/><c r="S140" s="290"/><c r="T140" s="290"/><c r="U140" s="290"/><c r="V140" s="290"/><c r="W140" s="290"/><c r="X140" s="290"/><c r="Y140" s="258"/><c r="Z140" s="258"/><c r="AA140" s="258"/><c r="AB140" s="258"/><c r="AC140" s="258"/><c r="AD140" s="258"/></row><row r="141" spans="1:31" s="44" customFormat="1" ht="15"><c r="A141" s="258"/><c r="B141" s="259"/><c r="C141" s="258"/><c r="D141" s="258"/><c r="E141" s="258"/><c r="F141" s="258"/><c r="G141" s="258"/><c r="H141" s="258"/><c r="I141" s="258"/><c r="J141" s="258"/><c r="K141" s="258"/><c r="L141" s="258"/><c r="M141" s="258"/><c r="N141" s="258"/><c r="O141" s="258"/><c r="P141" s="258"/><c r="Q141" s="258"/><c r="R141" s="258"/><c r="S141" s="258"/><c r="T141" s="258"/><c r="U141" s="258"/><c r="V141" s="258"/><c r="W141" s="258"/><c r="X141" s="258"/><c r="Y141" s="258"/><c r="Z141" s="258"/><c r="AA141" s="258"/><c r="AB141" s="258"/><c r="AC141" s="258"/><c r="AD141" s="258"/></row><row r="142" spans="1:31" s="74" customFormat="1" ht="31.5"><c r="A142" s="221"/><c r="B142" s="75" t="str"><f>Translation!A147</f><v>EMISSIONI DI CO2</v></c><c r="C142" s="249"/><c r="D142" s="249"/><c r="E142" s="249"/><c r="F142" s="249"/><c r="G142" s="249"/><c r="H142" s="249"/><c r="I142" s="250"/><c r="J142" s="221"/><c r="K142" s="221"/><c r="L142" s="221"/><c r="M142" s="250"/><c r="N142" s="221"/><c r="O142" s="221"/><c r="P142" s="221"/><c r="Q142" s="221"/><c r="R142" s="221"/><c r="S142" s="221"/><c r="T142" s="221"/><c r="U142" s="221"/><c r="V142" s="221"/><c r="W142" s="221"/><c r="X142" s="221"/><c r="Y142" s="268" t="str"><f>Translation!$A$17</f><v>[t CO2]</v></c><c r="Z142" s="221"/><c r="AA142" s="221"/><c r="AB142" s="268" t="str"><f>Translation!$A$17</f><v>[t CO2]</v></c><c r="AC142" s="221"/><c r="AD142" s="221"/></row><row r="143" spans="1:31" s="40" customFormat="1" ht="30" customHeight="1"><c r="A143" s="266"/><c r="B143" s="435" t="str"><f>Translation!A123</f><v>Produzione di energia</v></c><c r="C143" s="406" t="str"><f>Translation!A143</f><v>FONTE ENERGIA PRIMARIA</v></c><c r="D143" s="407"/><c r="E143" s="407"/><c r="F143" s="407"/><c r="G143" s="407"/><c r="H143" s="407"/><c r="I143" s="407"/><c r="J143" s="407"/><c r="K143" s="407"/><c r="L143" s="407"/><c r="M143" s="407"/><c r="N143" s="407"/><c r="O143" s="407"/><c r="P143" s="407"/><c r="Q143" s="407"/><c r="R143" s="407"/><c r="S143" s="407"/><c r="T143" s="407"/><c r="U143" s="407"/><c r="V143" s="407"/><c r="W143" s="407"/><c r="X143" s="407"/><c r="Y143" s="408"/><c r="Z143" s="266"/><c r="AA143" s="432" t="str"><f>Translation!A151</f><v>Emissioni di CO2 da impianti ETS inclusi nei calcoli per l'uso finale di energia</v></c><c r="AB143" s="432" t="str"><f>Translation!A152</f><v>Emissioni di CO2 da impianti ETS inclusi nei calcoli per la produzione di energia secondaria</v></c><c r="AC143" s="266"/><c r="AD143" s="266"/><c r="AE143" s="266"/></row><row r="144" spans="1:31" s="40" customFormat="1" ht="15" customHeight="1"><c r="A144" s="266"/><c r="B144" s="436"/><c r="C144" s="406" t="str"><f>Translation!A99</f><v>Combustibili fossili</v></c><c r="D144" s="407"/><c r="E144" s="407"/><c r="F144" s="407"/><c r="G144" s="407"/><c r="H144" s="407"/><c r="I144" s="408"/><c r="J144" s="406" t="str"><f>Translation!A108</f><v>Fonti di energia rinnovabile</v></c><c r="K144" s="407"/><c r="L144" s="407"/><c r="M144" s="407"/><c r="N144" s="407"/><c r="O144" s="407"/><c r="P144" s="407"/><c r="Q144" s="407"/><c r="R144" s="408"/><c r="S144" s="415" t="str"><f>Translation!A124</f><v>Elettricità</v></c><c r="T144" s="416"/><c r="U144" s="416"/><c r="V144" s="417"/><c r="W144" s="279" t="str"><f>Translation!A125</f><v>Caldo</v></c><c r="X144" s="279" t="str"><f>Translation!A126</f><v>Freddo</v></c><c r="Y144" s="331" t="str"><f>Translation!A119</f><v>TOTALE</v></c><c r="Z144" s="266"/><c r="AA144" s="434"/><c r="AB144" s="434"/><c r="AC144" s="266"/><c r="AD144" s="266"/><c r="AE144" s="266"/></row><row r="145" spans="1:31" s="40" customFormat="1" ht="90.75" customHeight="1"><c r="A145" s="266"/><c r="B145" s="437"/><c r="C145" s="219" t="str"><f>Translation!A100</f><v>Olio combustibile</v></c><c r="D145" s="219" t="str"><f>Translation!A101</f><v>Diesel</v></c><c r="E145" s="219" t="str"><f>Translation!A102</f><v>Benzina</v></c><c r="F145" s="219" t="str"><f>Translation!A103</f><v>GPL</v></c><c r="G145" s="219" t="str"><f>Translation!A104</f><v>Gas naturali</v></c><c r="H145" s="219" t="str"><f>Translation!A105</f><v>Carbone</v></c><c r="I145" s="219" t="str"><f>Translation!A117</f><v>Totale parziale</v></c><c r="J145" s="219" t="str"><f>Translation!A109</f><v>Idrogeno</v></c><c r="K145" s="219" t="str"><f>Translation!A110</f><v>Eolico</v></c><c r="L145" s="219" t="str"><f>Translation!A111</f><v>Solare</v></c><c r="M145" s="219" t="str"><f>Translation!A112</f><v>Geotermico</v></c><c r="N145" s="219" t="str"><f>Translation!A113</f><v>Oceanico</v></c><c r="O145" s="219" t="str"><f>Translation!A114</f><v>Biomassa</v></c><c r="P145" s="219" t="str"><f>Translation!A115</f><v>Rifiuti urbani</v></c><c r="Q145" s="219" t="str"><f>Translation!A116</f><v>Recupero di energia</v></c><c r="R145" s="219" t="str"><f>Translation!A117</f><v>Totale parziale</v></c><c r="S145" s="280" t="str"><f>Translation!A145</f><v>Elettricità importata (cavo)</v></c><c r="T145" s="280" t="str"><f>Translation!A146</f><v>Elettricità esportata (cavo)</v></c><c r="U145" s="280" t="str"><f>Translation!A137</f><v>Riesportazione e consumo esterno</v></c><c r="V145" s="281" t="str"><f>Translation!A117</f><v>Totale parziale</v></c><c r="W145" s="281" t="str"><f>Translation!A137</f><v>Riesportazione e consumo esterno</v></c><c r="X145" s="281" t="str"><f>Translation!A137</f><v>Riesportazione e consumo esterno</v></c><c r="Y145" s="331"/><c r="Z145" s="266"/><c r="AA145" s="433"/><c r="AB145" s="433"/><c r="AC145" s="266"/><c r="AD145" s="266"/><c r="AE145" s="266"/></row><row r="146" spans="1:31" s="40" customFormat="1" ht="15.75"><c r="A146" s="266"/><c r="B146" s="282" t="str"><f>Translation!A119</f><v>TOTALE</v></c><c r="C146" s="174"><f>'CO2 factors'!C$7*C80</f><v>0</v></c><c r="D146" s="174"><v>1798</v></c><c r="E146" s="174"><f>'CO2 factors'!E$7*E80</f><v>841.37099999999998</v></c><c r="F146" s="174"><f>'CO2 factors'!F$7*F80</f><v>242.16</v></c><c r="G146" s="174"><f>'CO2 factors'!G$7*G80</f><v>0</v></c><c r="H146" s="174"><f>'CO2 factors'!H$7*H80</f><v>0</v></c><c r="I146" s="42"><f>SUM(C146:H146)</f><v>2881.5309999999999</v></c><c r="J146" s="174"><f>'CO2 factors'!J$7*J80</f><v>0</v></c><c r="K146" s="174"><f>'CO2 factors'!K$7*K80</f><v>0</v></c><c r="L146" s="174"><f>'CO2 factors'!L$7*L80</f><v>0</v></c><c r="M146" s="174"><f>'CO2 factors'!M$7*M80</f><v>0</v></c><c r="N146" s="174"><f>'CO2 factors'!N$7*N80</f><v>0</v></c><c r="O146" s="174"><f>'CO2 factors'!O$7*O80</f><v>0</v></c><c r="P146" s="174"><f>'CO2 factors'!P$7*P80</f><v>0</v></c><c r="Q146" s="174"><f>'CO2 factors'!Q$7*Q80</f><v>0</v></c><c r="R146" s="42"><f>SUM(J146:Q146)</f><v>0</v></c><c r="S146" s="174"><v>285</v></c><c r="T146" s="174"><f>'CO2 factors'!T$7*T80</f><v>0</v></c><c r="U146" s="174"><f>$W$136*U80</f><v>0</v></c><c r="V146" s="42"><f>S146-T146-U146</f><v>285</v></c><c r="W146" s="174"><f>$W$137*W80</f><v>0</v></c><c r="X146" s="174"><f>$W$138*X80</f><v>0</v></c><c r="Y146" s="42"><f>I146+R146+V146-W146-X146</f><v>3166.5309999999999</v></c><c r="Z146" s="266"/><c r="AA146" s="143"/><c r="AB146" s="143"/><c r="AC146" s="266"/><c r="AD146" s="266"/><c r="AE146" s="266"/></row><row r="147" spans="1:31" s="40" customFormat="1" ht="15"><c r="A147" s="221"/><c r="B147" s="257"/><c r="C147" s="221"/><c r="D147" s="221"/><c r="E147" s="221"/><c r="F147" s="221"/><c r="G147" s="221"/><c r="H147" s="221"/><c r="I147" s="221"/><c r="J147" s="221"/><c r="K147" s="221"/><c r="L147" s="221"/><c r="M147" s="221"/><c r="N147" s="221"/><c r="O147" s="221"/><c r="P147" s="221"/><c r="Q147" s="221"/><c r="R147" s="221"/><c r="S147" s="221"/><c r="T147" s="221"/><c r="U147" s="221"/><c r="V147" s="221"/><c r="W147" s="221"/><c r="X147" s="221"/><c r="Y147" s="221"/><c r="Z147" s="221"/><c r="AA147" s="221"/><c r="AB147" s="221"/><c r="AC147" s="221"/><c r="AD147" s="221"/></row><row r="148" spans="1:31" ht="15.75" customHeight="1"><c r="A148" s="230"/><c r="B148" s="135"/></row><row r="149" spans="1:31" ht="18.75" customHeight="1"><c r="A149" s="133"/><c r="B149" s="352" t="str"><f>Translation!A156</f><v>Vai al prossimo fogliodedicato al Piano di Azione per l'Energia Sostenibile Insulare</v></c><c r="C149" s="353"/><c r="D149" s="353"/><c r="E149" s="353"/><c r="F149" s="353"/><c r="G149" s="353"/><c r="H149" s="353"/><c r="I149" s="353"/><c r="J149" s="353"/><c r="K149" s="353"/><c r="L149" s="353"/><c r="M149" s="353"/><c r="N149" s="353"/><c r="O149" s="353"/><c r="P149" s="353"/><c r="Q149" s="353"/><c r="R149" s="353"/><c r="S149" s="264"/><c r="T149" s="264"/></row><row r="150" spans="1:31" ht="18.75" customHeight="1"><c r="A150" s="133"/><c r="B150" s="265"/><c r="C150" s="265"/><c r="D150" s="265"/><c r="E150" s="265"/><c r="F150" s="265"/><c r="G150" s="265"/><c r="H150" s="265"/><c r="I150" s="265"/><c r="J150" s="265"/><c r="K150" s="265"/><c r="L150" s="265"/><c r="M150" s="265"/><c r="N150" s="265"/><c r="O150" s="265"/><c r="P150" s="265"/><c r="Q150" s="265"/><c r="R150" s="265"/><c r="S150" s="264"/><c r="T150" s="264"/></row><row r="151" spans="1:31" ht="12.75" customHeight="1"><c r="B151" s="354"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51" s="354"/><c r="D151" s="354"/><c r="E151" s="354"/><c r="F151" s="354"/><c r="G151" s="354"/><c r="H151" s="354"/><c r="I151" s="354"/><c r="J151" s="354"/><c r="K151" s="354"/><c r="L151" s="354"/><c r="M151" s="354"/><c r="N151" s="354"/><c r="O151" s="354"/><c r="P151" s="354"/><c r="Q151" s="354"/><c r="R151" s="354"/><c r="S151" s="354"/><c r="T151" s="354"/><c r="U151" s="354"/></row><row r="152" spans="1:31" ht="12.75" customHeight="1"><c r="B152" s="354"/><c r="C152" s="354"/><c r="D152" s="354"/><c r="E152" s="354"/><c r="F152" s="354"/><c r="G152" s="354"/><c r="H152" s="354"/><c r="I152" s="354"/><c r="J152" s="354"/><c r="K152" s="354"/><c r="L152" s="354"/><c r="M152" s="354"/><c r="N152" s="354"/><c r="O152" s="354"/><c r="P152" s="354"/><c r="Q152" s="354"/><c r="R152" s="354"/><c r="S152" s="354"/><c r="T152" s="354"/><c r="U152" s="354"/></row><row r="153" spans="1:31" ht="12.75" customHeight="1"><c r="B153" s="354"/><c r="C153" s="354"/><c r="D153" s="354"/><c r="E153" s="354"/><c r="F153" s="354"/><c r="G153" s="354"/><c r="H153" s="354"/><c r="I153" s="354"/><c r="J153" s="354"/><c r="K153" s="354"/><c r="L153" s="354"/><c r="M153" s="354"/><c r="N153" s="354"/><c r="O153" s="354"/><c r="P153" s="354"/><c r="Q153" s="354"/><c r="R153" s="354"/><c r="S153" s="354"/><c r="T153" s="354"/><c r="U153" s="354"/></row></sheetData><mergeCells count="70"><mergeCell ref="B149:R149"/><mergeCell ref="B151:U153"/><mergeCell ref="B133:B134"/><mergeCell ref="B66:B67"/><mergeCell ref="B77:B79"/><mergeCell ref="B86:B87"/><mergeCell ref="B143:B145"/><mergeCell ref="U136:V136"/><mergeCell ref="U137:V137"/><mergeCell ref="U138:V138"/><mergeCell ref="C143:Y143"/><mergeCell ref="C133:S133"/><mergeCell ref="U133:V135"/><mergeCell ref="W133:W135"/><mergeCell ref="C134:I134"/><mergeCell ref="J134:R134"/><mergeCell ref="AA143:AA145"/><mergeCell ref="AB143:AB145"/><mergeCell ref="C144:I144"/><mergeCell ref="J144:R144"/><mergeCell ref="S144:V144"/><mergeCell ref="Y144:Y145"/><mergeCell ref="S134:S135"/><mergeCell ref="B95:B96"/><mergeCell ref="C95:U95"/><mergeCell ref="C96:F96"/><mergeCell ref="G96:M96"/><mergeCell ref="N96:T96"/><mergeCell ref="U96:U97"/><mergeCell ref="C87:I87"/><mergeCell ref="J87:R87"/><mergeCell ref="S87:S88"/><mergeCell ref="C66:S66"/><mergeCell ref="T66:T68"/><mergeCell ref="C67:I67"/><mergeCell ref="J67:R67"/><mergeCell ref="S67:S68"/><mergeCell ref="C77:Y77"/><mergeCell ref="C78:I78"/><mergeCell ref="J78:R78"/><mergeCell ref="S78:V78"/><mergeCell ref="Y78:Y79"/><mergeCell ref="C86:S86"/><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8" scale="43" fitToHeight="0" orientation="landscape" horizontalDpi="300" r:ID_"rId1"/><rowBreaks count="1" manualBreakCount="1"><brk ID_"173" max="16383" man="1"/></rowBreaks><colBreaks count="1" manualBreakCount="1"><brk ID_"3" max="1048575" man="1"/></colBreaks><drawing r:ID_"rId2"/></worksheet>
</file>

<file path=xl/worksheets/sheet7.xml><?xml version="1.0" encoding="UTF-8" standalone="yes"?>
<worksheet xmlns="http://schemas.openxmlformats.org/spreadsheetml/2006/main" xmlns:r="http://schemas.openxmlformats.org/officeDocument/2006/relationships"><dimension ref="A1:AD155"/><sheetViews><sheetView showGridLines="0" topLeftCell="A57" zoomScale="60" zoomScaleNormal="60" workbookViewID_"0"><selection activeCell="U41" sqref="U41"/></sheetView></sheetViews><sheetFormatPr defaultRowHeight="15"/><cols><col min="1" max="1" width="6.7109375" customWidth="1"/><col min="2" max="2" width="56.140625" customWidth="1"/><col min="3" max="3" width="13.5703125" customWidth="1"/><col min="4" max="4" width="12.7109375" customWidth="1"/><col min="5" max="5" width="11.5703125" customWidth="1"/><col min="6" max="6" width="11.140625" customWidth="1"/><col min="7" max="7" width="11.28515625" customWidth="1"/><col min="8" max="8" width="11.140625" customWidth="1"/><col min="9" max="9" width="12.42578125" customWidth="1"/><col min="10" max="10" width="10.7109375" customWidth="1"/><col min="11" max="11" width="12" customWidth="1"/><col min="12" max="12" width="10" customWidth="1"/><col min="13" max="13" width="15" customWidth="1"/><col min="14" max="14" width="11.28515625" customWidth="1"/><col min="15" max="16" width="11.42578125" customWidth="1"/><col min="17" max="17" width="14.42578125" customWidth="1"/><col min="18" max="18" width="12.5703125" customWidth="1"/><col min="19" max="19" width="13.7109375" customWidth="1"/><col min="20" max="20" width="14.7109375" customWidth="1"/><col min="21" max="21" width="17.85546875" customWidth="1"/><col min="22" max="22" width="11.42578125" customWidth="1"/><col min="23" max="23" width="17.28515625" customWidth="1"/><col min="24" max="24" width="19.42578125" customWidth="1"/><col min="25" max="25" width="14.140625" customWidth="1"/><col min="26" max="26" width="14" customWidth="1"/><col min="27" max="27" width="17.85546875" customWidth="1"/><col min="28" max="28" width="16" customWidth="1"/><col min="29" max="29" width="11.42578125" customWidth="1"/><col min="30" max="30" width="16.5703125" customWidth="1"/></cols><sheetData><row r="1" spans="1:30" ht="116.25" customHeight="1"><c r="A1" s="333" t="str"><f>Translation!$A$31</f><v>Piano di Azione per l'Energia Sostenibile Insulare (ISEAP)</v></c><c r="B1" s="333"/><c r="C1" s="333"/><c r="D1" s="333"/><c r="E1" s="333"/><c r="F1" s="333"/><c r="G1" s="333"/><c r="H1" s="333"/><c r="I1" s="333"/><c r="J1" s="333"/><c r="K1" s="333"/><c r="L1" s="333"/><c r="M1" s="333"/><c r="N1" s="333"/><c r="O1" s="333"/><c r="P1" s="333"/><c r="Q1" s="333"/><c r="R1" s="333"/><c r="S1" s="333"/><c r="T1" s="333"/><c r="U1" s="333"/><c r="V1" s="17"/><c r="W1" s="17"/><c r="X1" s="17"/><c r="Y1" s="17"/><c r="Z1" s="17"/><c r="AA1" s="17"/><c r="AB1" s="17"/><c r="AC1" s="17"/><c r="AD1" s="17"/></row><row r="2" spans="1:30" ht="28.5" customHeight="1"><c r="A2" s="222"/><c r="B2" s="223" t="s"><v>1459</v></c><c r="C2" s="222"/><c r="D2" s="222"/><c r="E2" s="222"/><c r="F2" s="224"/><c r="G2" s="224"/><c r="H2" s="70"/><c r="I2" s="67" t="str"><f>Translation!$A$10</f><v>Isola</v></c><c r="J2" s="68" t="str"><f>'Start here'!$B$5</f><v>SALINA - Comune di MALFA</v></c><c r="K2" s="70"/><c r="L2" s="70"/><c r="M2" s="70"/><c r="N2" s="70"/><c r="O2" s="70"/><c r="P2" s="70"/><c r="Q2" s="70"/><c r="R2" s="139"/><c r="S2" s="225"/><c r="T2" s="67" t="str"><f>Translation!$A$51</f><v>Anno Inventario</v></c><c r="U2" s="140"><v>2020</v></c><c r="V2" s="17"/><c r="W2" s="17"/><c r="X2" s="17"/><c r="Y2" s="17"/><c r="Z2" s="17"/><c r="AA2" s="17"/><c r="AB2" s="17"/><c r="AC2" s="17"/><c r="AD2" s="17"/></row><row r="3" spans="1:30"><c r="A3" s="226"/><c r="B3" s="106"/><c r="C3" s="106"/><c r="D3" s="226"/><c r="E3" s="226"/><c r="F3" s="226"/><c r="G3" s="226"/><c r="H3" s="226"/><c r="I3" s="226"/><c r="J3" s="227"/><c r="K3" s="227"/><c r="L3" s="106"/><c r="M3" s="106"/><c r="N3" s="106"/><c r="O3" s="106"/><c r="P3" s="106"/><c r="Q3" s="106"/><c r="R3" s="106"/><c r="S3" s="106"/><c r="T3" s="228"/><c r="U3" s="106"/><c r="V3" s="106"/><c r="W3" s="106"/><c r="X3" s="106"/><c r="Y3" s="106"/><c r="Z3" s="106"/><c r="AA3" s="106"/><c r="AB3" s="106"/><c r="AC3" s="106"/><c r="AD3" s="106"/></row><row r="4" spans="1:30" ht="46.5" customHeight="1"><c r="A4" s="347" t="s"><v>1724</v></c><c r="B4" s="347"/><c r="C4" s="347"/><c r="D4" s="347"/><c r="E4" s="347"/><c r="F4" s="347"/><c r="G4" s="347"/><c r="H4" s="347"/><c r="I4" s="347"/><c r="J4" s="347"/><c r="K4" s="347"/><c r="L4" s="347"/><c r="M4" s="347"/><c r="N4" s="347"/><c r="O4" s="347"/><c r="P4" s="347"/><c r="Q4" s="347"/><c r="R4" s="347"/><c r="S4" s="347"/><c r="T4" s="347"/><c r="U4" s="347"/><c r="V4" s="229"/><c r="W4" s="229"/><c r="X4" s="229"/><c r="Y4" s="229"/><c r="Z4" s="229"/><c r="AA4" s="229"/><c r="AB4" s="229"/><c r="AC4" s="229"/><c r="AD4" s="229"/></row><row r="5" spans="1:30"><c r="A5" s="230"/><c r="B5" s="231"/><c r="C5" s="112"/><c r="D5" s="112"/><c r="E5" s="112"/><c r="F5" s="112"/><c r="G5" s="112"/><c r="H5" s="112"/><c r="I5" s="112"/><c r="J5" s="112"/><c r="K5" s="112"/><c r="L5" s="112"/><c r="M5" s="112"/><c r="N5" s="112"/><c r="O5" s="106"/><c r="P5" s="106"/><c r="Q5" s="106"/><c r="R5" s="106"/><c r="S5" s="106"/><c r="T5" s="106"/><c r="U5" s="106"/><c r="V5" s="106"/><c r="W5" s="106"/><c r="X5" s="106"/><c r="Y5" s="106"/><c r="Z5" s="106"/><c r="AA5" s="106"/><c r="AB5" s="106"/><c r="AC5" s="106"/><c r="AD5" s="106"/></row><row r="6" spans="1:30" ht="18.75"><c r="A6" s="232"/><c r="B6" s="233"/><c r="C6" s="106"/><c r="D6" s="234"/><c r="E6" s="234"/><c r="F6" s="234"/><c r="G6" s="235"/><c r="H6" s="130"/><c r="I6" s="106"/><c r="J6" s="106"/><c r="K6" s="106"/><c r="L6" s="106"/><c r="M6" s="106"/><c r="N6" s="106"/><c r="O6" s="106"/><c r="P6" s="106"/><c r="Q6" s="106"/><c r="R6" s="106"/><c r="S6" s="351" t="str"><f>Translation!$A$53</f><v>Campi obbligatori</v></c><c r="T6" s="351"/><c r="U6" s="351"/><c r="V6" s="106"/><c r="W6" s="106"/><c r="X6" s="106"/><c r="Y6" s="106"/><c r="Z6" s="106"/><c r="AA6" s="106"/><c r="AB6" s="106"/><c r="AC6" s="106"/><c r="AD6" s="106"/></row><row r="7" spans="1:30" ht="36"><c r="A7" s="113" t="s"><v>0</v></c><c r="B7" s="114" t="str"><f>Translation!A50</f><v>DATI GENERALI</v></c><c r="C7" s="238"/><c r="D7" s="238"/><c r="E7" s="238"/><c r="F7" s="238"/><c r="G7" s="238"/><c r="H7" s="238"/><c r="I7" s="238"/><c r="J7" s="238"/><c r="K7" s="238"/><c r="L7" s="239"/><c r="M7" s="238"/><c r="N7" s="238"/><c r="O7" s="238"/><c r="P7" s="238"/><c r="Q7" s="238"/><c r="R7" s="238"/><c r="S7" s="238"/><c r="T7" s="238"/><c r="U7" s="238"/><c r="V7" s="238"/><c r="W7" s="238"/><c r="X7" s="238"/><c r="Y7" s="238"/><c r="Z7" s="238"/><c r="AA7" s="238"/><c r="AB7" s="238"/><c r="AC7" s="238"/><c r="AD7" s="238"/></row><row r="8" spans="1:30" ht="21"><c r="A8" s="232"/><c r="B8" s="119" t="str"><f>Translation!A52</f><v>Numero abitanti</v></c><c r="C8" s="398"><v>1071</v></c><c r="D8" s="399"/><c r="E8" s="142" t="str"><f>"("&amp;U2&amp;")"</f><v>(2020)</v></c><c r="F8" s="106"/><c r="G8" s="240"/><c r="H8" s="106"/><c r="I8" s="106"/><c r="J8" s="106"/><c r="K8" s="106"/><c r="L8" s="106"/><c r="M8" s="106"/><c r="N8" s="106"/><c r="O8" s="106"/><c r="P8" s="106"/><c r="Q8" s="106"/><c r="R8" s="106"/><c r="S8" s="106"/><c r="T8" s="106"/><c r="U8" s="106"/><c r="V8" s="106"/><c r="W8" s="106"/><c r="X8" s="106"/><c r="Y8" s="106"/><c r="Z8" s="106"/><c r="AA8" s="106"/><c r="AB8" s="106"/><c r="AC8" s="106"/><c r="AD8" s="106"/></row><row r="9" spans="1:30"><c r="A9" s="232"/><c r="B9" s="106"/><c r="C9" s="106"/><c r="D9" s="106"/><c r="E9" s="241"/><c r="F9" s="241"/><c r="G9" s="241"/><c r="H9" s="242"/><c r="I9" s="106"/><c r="J9" s="240"/><c r="K9" s="240"/><c r="L9" s="106"/><c r="M9" s="106"/><c r="N9" s="106"/><c r="O9" s="106"/><c r="P9" s="106"/><c r="Q9" s="106"/><c r="R9" s="106"/><c r="S9" s="106"/><c r="T9" s="106"/><c r="U9" s="106"/><c r="V9" s="106"/><c r="W9" s="106"/><c r="X9" s="106"/><c r="Y9" s="106"/><c r="Z9" s="106"/><c r="AA9" s="106"/><c r="AB9" s="106"/><c r="AC9" s="106"/><c r="AD9" s="106"/></row><row r="10" spans="1:30" ht="21" customHeight="1"><c r="A10" s="243"/><c r="B10" s="118" t="str"><f>Translation!A13</f><v>Metodo di calcolo del CO2</v></c><c r="C10" s="400" t="str"><f>'Start here'!F7</f><v xml:space="preserve">IPCC fattori di emissione </v></c><c r="D10" s="400"/><c r="E10" s="400"/><c r="F10" s="400"/><c r="G10" s="400"/><c r="H10" s="400"/><c r="I10" s="400"/><c r="J10" s="400"/><c r="K10" s="125"/><c r="L10" s="106"/><c r="M10" s="106"/><c r="N10" s="106"/><c r="O10" s="106"/><c r="P10" s="106"/><c r="Q10" s="106"/><c r="R10" s="106"/><c r="S10" s="106"/><c r="T10" s="106"/><c r="U10" s="106"/><c r="V10" s="106"/><c r="W10" s="106"/><c r="X10" s="106"/><c r="Y10" s="106"/><c r="Z10" s="106"/><c r="AA10" s="106"/><c r="AB10" s="106"/><c r="AC10" s="106"/><c r="AD10" s="106"/></row><row r="11" spans="1:30"><c r="A11" s="244"/><c r="B11" s="244"/><c r="C11" s="244"/><c r="D11" s="244"/><c r="E11" s="244"/><c r="F11" s="244"/><c r="G11" s="244"/><c r="H11" s="244"/><c r="I11" s="244"/><c r="J11" s="244"/><c r="K11" s="244"/><c r="L11" s="244"/><c r="M11" s="244"/><c r="N11" s="244"/><c r="O11" s="244"/><c r="P11" s="244"/><c r="Q11" s="244"/><c r="R11" s="244"/><c r="S11" s="106"/><c r="T11" s="106"/><c r="U11" s="106"/><c r="V11" s="106"/><c r="W11" s="106"/><c r="X11" s="106"/><c r="Y11" s="106"/><c r="Z11" s="106"/><c r="AA11" s="106"/><c r="AB11" s="106"/><c r="AC11" s="106"/><c r="AD11" s="106"/></row><row r="12" spans="1:30" ht="36"><c r="A12" s="113" t="s"><v>4</v></c><c r="B12" s="114" t="str"><f>Translation!A54</f><v>RISULTATI DEL BILANCIO ENERGETICO</v></c><c r="C12" s="236"/><c r="D12" s="237"/><c r="E12" s="236"/><c r="F12" s="237"/><c r="G12" s="236"/><c r="H12" s="237"/><c r="I12" s="236"/><c r="J12" s="237"/><c r="K12" s="245"/><c r="L12" s="245"/><c r="M12" s="245"/><c r="N12" s="245"/><c r="O12" s="238"/><c r="P12" s="238"/><c r="Q12" s="238"/><c r="R12" s="238"/><c r="S12" s="238"/><c r="T12" s="238"/><c r="U12" s="238"/><c r="V12" s="238"/><c r="W12" s="238"/><c r="X12" s="238"/><c r="Y12" s="238"/><c r="Z12" s="238"/><c r="AA12" s="238"/><c r="AB12" s="238"/><c r="AC12" s="238"/><c r="AD12" s="238"/></row><row r="13" spans="1:30" ht="31.5"><c r="A13" s="266"/><c r="B13" s="75" t="str"><f>Translation!A55</f><v>DOMANDA ENERGIA FINALE</v></c><c r="C13" s="267"/><c r="D13" s="267"/><c r="E13" s="267"/><c r="F13" s="267"/><c r="G13" s="267"/><c r="H13" s="267"/><c r="I13" s="267"/><c r="J13" s="267"/><c r="K13" s="267"/><c r="L13" s="267"/><c r="M13" s="267"/><c r="N13" s="267"/><c r="O13" s="267"/><c r="P13" s="267"/><c r="Q13" s="267"/><c r="R13" s="267"/><c r="S13" s="267"/><c r="T13" s="267"/><c r="U13" s="76" t="str"><f>Translation!$A$21</f><v>[MWh]</v></c><c r="V13" s="266"/><c r="W13" s="221"/><c r="X13" s="221"/><c r="Y13" s="221"/><c r="Z13" s="221"/><c r="AA13" s="221"/><c r="AB13" s="221"/><c r="AC13" s="221"/><c r="AD13" s="221"/></row><row r="14" spans="1:30" ht="15.75" customHeight="1"><c r="A14" s="266"/><c r="B14" s="404" t="str"><f>Translation!A56</f><v>SETTORE DELLA DOMANDA</v></c><c r="C14" s="406" t="str"><f>Translation!A94</f><v>ENERGIA PER USO FINALE</v></c><c r="D14" s="407"/><c r="E14" s="407"/><c r="F14" s="407"/><c r="G14" s="407"/><c r="H14" s="407"/><c r="I14" s="407"/><c r="J14" s="407"/><c r="K14" s="407"/><c r="L14" s="407"/><c r="M14" s="407"/><c r="N14" s="407"/><c r="O14" s="407"/><c r="P14" s="407"/><c r="Q14" s="407"/><c r="R14" s="407"/><c r="S14" s="407"/><c r="T14" s="407"/><c r="U14" s="408"/><c r="V14" s="266"/><c r="W14" s="221"/><c r="X14" s="221"/><c r="Y14" s="221"/><c r="Z14" s="221"/><c r="AA14" s="221"/><c r="AB14" s="221"/><c r="AC14" s="221"/><c r="AD14" s="221"/></row><row r="15" spans="1:30" ht="15.75" customHeight="1"><c r="A15" s="266"/><c r="B15" s="405"/><c r="C15" s="406" t="str"><f>Translation!A95</f><v>Servizi energetici centralizzati</v></c><c r="D15" s="407"/><c r="E15" s="407"/><c r="F15" s="408"/><c r="G15" s="406" t="str"><f>Translation!A99</f><v>Combustibili fossili</v></c><c r="H15" s="407"/><c r="I15" s="407"/><c r="J15" s="407"/><c r="K15" s="407"/><c r="L15" s="407"/><c r="M15" s="408"/><c r="N15" s="406" t="str"><f>Translation!A106</f><v>Fonti di energia rinnovabile (ad esclusione dell'elettricità e del calore venduti a reti pubbliche)</v></c><c r="O15" s="407"/><c r="P15" s="407"/><c r="Q15" s="407"/><c r="R15" s="407"/><c r="S15" s="407"/><c r="T15" s="408"/><c r="U15" s="404" t="str"><f>Translation!A119</f><v>TOTALE</v></c><c r="V15" s="266"/><c r="W15" s="221"/><c r="X15" s="221"/><c r="Y15" s="221"/><c r="Z15" s="221"/><c r="AA15" s="221"/><c r="AB15" s="221"/><c r="AC15" s="221"/><c r="AD15" s="221"/></row><row r="16" spans="1:30" ht="47.25"><c r="A16" s="269"/><c r="B16" s="270" t="str"><f>Translation!A58</f><v>Descrizione del settore</v></c><c r="C16" s="271" t="str"><f>Translation!A96</f><v>Elettricità da rete pubblica</v></c><c r="D16" s="271" t="str"><f>Translation!A97</f><v>Calore da teleriscaldamento</v></c><c r="E16" s="271" t="str"><f>Translation!A98</f><v>Freddo da telereffreddamento</v></c><c r="F16" s="271" t="str"><f>Translation!A117</f><v>Totale parziale</v></c><c r="G16" s="271" t="str"><f>Translation!A100</f><v>Olio combustibile</v></c><c r="H16" s="271" t="str"><f>Translation!A101</f><v>Diesel</v></c><c r="I16" s="271" t="str"><f>Translation!A102</f><v>Benzina</v></c><c r="J16" s="271" t="str"><f>Translation!A103</f><v>GPL</v></c><c r="K16" s="271" t="str"><f>Translation!A104</f><v>Gas naturali</v></c><c r="L16" s="271" t="str"><f>Translation!A105</f><v>Carbone</v></c><c r="M16" s="271" t="str"><f>Translation!A117</f><v>Totale parziale</v></c><c r="N16" s="271" t="str"><f>Translation!A109</f><v>Idrogeno</v></c><c r="O16" s="271" t="str"><f>Translation!A110</f><v>Eolico</v></c><c r="P16" s="271" t="str"><f>Translation!A111</f><v>Solare</v></c><c r="Q16" s="271" t="str"><f>Translation!A112</f><v>Geotermico</v></c><c r="R16" s="271" t="str"><f>Translation!A113</f><v>Oceanico</v></c><c r="S16" s="271" t="str"><f>Translation!A114</f><v>Biomassa</v></c><c r="T16" s="271" t="str"><f>Translation!A117</f><v>Totale parziale</v></c><c r="U16" s="405"/><c r="V16" s="269"/><c r="W16" s="247"/><c r="X16" s="247"/><c r="Y16" s="247"/><c r="Z16" s="247"/><c r="AA16" s="247"/><c r="AB16" s="247"/><c r="AC16" s="247"/><c r="AD16" s="247"/></row><row r="17" spans="1:30" ht="15.75" customHeight="1"><c r="A17" s="272"/><c r="B17" s="273" t="str"><f>Translation!A60</f><v>RESIDENZIALE</v></c><c r="C17" s="214"><v>274</v></c><c r="D17" s="214"/><c r="E17" s="214"/><c r="F17" s="53"><f t="shared" ref="F17:F42" si="0">SUM(C17:E17)</f><v>274</v></c><c r="G17" s="214"/><c r="H17" s="214"><f t="shared" ref="H17:J17" si="1">SUM(H18:H26)</f><v>268</v></c><c r="I17" s="214"/><c r="J17" s="214"><f t="shared" si="1"/><v>449</v></c><c r="K17" s="214"/><c r="L17" s="214"/><c r="M17" s="53"><f t="shared" ref="M17:M48" si="2">SUM(G17:L17)</f><v>717</v></c><c r="N17" s="214"/><c r="O17" s="214"/><c r="P17" s="214"><v>922</v></c><c r="Q17" s="214"/><c r="R17" s="214"/><c r="S17" s="214"/><c r="T17" s="53"><v>922</v></c><c r="U17" s="53"><f t="shared" ref="U17:U48" si="3">F17+M17+T17</f><v>1913</v></c><c r="V17" s="24"/><c r="W17" s="17"/><c r="X17" s="17"/><c r="Y17" s="17"/><c r="Z17" s="17"/><c r="AA17" s="17"/><c r="AB17" s="17"/><c r="AC17" s="17"/><c r="AD17" s="17"/></row><row r="18" spans="1:30" ht="15.75" customHeight="1"><c r="A18" s="272"/><c r="B18" s="274" t="str"><f>Translation!A61</f><v>Acqua calda</v></c><c r="C18" s="143"><v>41</v></c><c r="D18" s="143"/><c r="E18" s="143"/><c r="F18" s="53"><f t="shared" si="0"/><v>41</v></c><c r="G18" s="143"/><c r="H18" s="143"><v>268</v></c><c r="I18" s="143"/><c r="J18" s="143"><v>63</v></c><c r="K18" s="143"/><c r="L18" s="143"/><c r="M18" s="53"><f t="shared" si="2"/><v>331</v></c><c r="N18" s="143"/><c r="O18" s="143"/><c r="P18" s="143"><v>138</v></c><c r="Q18" s="143"/><c r="R18" s="143"/><c r="S18" s="143"/><c r="T18" s="53"><v>138</v></c><c r="U18" s="53"><f t="shared" si="3"/><v>510</v></c><c r="V18" s="24"/><c r="W18" s="17"/><c r="X18" s="17"/><c r="Y18" s="17"/><c r="Z18" s="17"/><c r="AA18" s="17"/><c r="AB18" s="17"/><c r="AC18" s="17"/><c r="AD18" s="17"/></row><row r="19" spans="1:30" ht="15.75" customHeight="1"><c r="A19" s="272"/><c r="B19" s="274" t="s"><v>1203</v></c><c r="C19" s="143"><v>55</v></c><c r="D19" s="143"/><c r="E19" s="143"/><c r="F19" s="53"><v>55</v></c><c r="G19" s="143"/><c r="H19" s="143"/><c r="I19" s="143"/><c r="J19" s="143"><v>241</v></c><c r="K19" s="143"/><c r="L19" s="143"/><c r="M19" s="53"><v>241</v></c><c r="N19" s="143"/><c r="O19" s="143"/><c r="P19" s="143"><v>184</v></c><c r="Q19" s="143"/><c r="R19" s="143"/><c r="S19" s="143"/><c r="T19" s="53"><v>184</v></c><c r="U19" s="53"><v>547</v></c><c r="V19" s="24"/><c r="W19" s="17"/><c r="X19" s="17"/><c r="Y19" s="17"/><c r="Z19" s="17"/><c r="AA19" s="17"/><c r="AB19" s="17"/><c r="AC19" s="17"/><c r="AD19" s="17"/></row><row r="20" spans="1:30" ht="15.75" customHeight="1"><c r="A20" s="272"/><c r="B20" s="274" t="str"><f>Translation!A63</f><v>Illuminazione</v></c><c r="C20" s="143"><v>151</v></c><c r="D20" s="143"/><c r="E20" s="143"/><c r="F20" s="53"><f t="shared" si="0"/><v>151</v></c><c r="G20" s="143"/><c r="H20" s="143"/><c r="I20" s="143"/><c r="J20" s="143"/><c r="K20" s="143"/><c r="L20" s="143"/><c r="M20" s="53"/><c r="N20" s="143"/><c r="O20" s="143"/><c r="P20" s="143"><v>507</v></c><c r="Q20" s="143"/><c r="R20" s="143"/><c r="S20" s="143"/><c r="T20" s="53"><v>507</v></c><c r="U20" s="53"><f t="shared" si="3"/><v>658</v></c><c r="V20" s="24"/><c r="W20" s="17"/><c r="X20" s="17"/><c r="Y20" s="17"/><c r="Z20" s="17"/><c r="AA20" s="17"/><c r="AB20" s="17"/><c r="AC20" s="17"/><c r="AD20" s="17"/></row><row r="21" spans="1:30" ht="15.75"><c r="A21" s="272"/><c r="B21" s="274" t="str"><f>Translation!A64</f><v>Cucina</v></c><c r="C21" s="143"/><c r="D21" s="143"/><c r="E21" s="143"/><c r="F21" s="53"/><c r="G21" s="143"/><c r="H21" s="143"/><c r="I21" s="143"/><c r="J21" s="143"><v>145</v></c><c r="K21" s="143"/><c r="L21" s="143"/><c r="M21" s="53"><f t="shared" si="2"/><v>145</v></c><c r="N21" s="143"/><c r="O21" s="143"/><c r="P21" s="143"/><c r="Q21" s="143"/><c r="R21" s="143"/><c r="S21" s="143"/><c r="T21" s="53"/><c r="U21" s="53"><f t="shared" si="3"/><v>145</v></c><c r="V21" s="24"/><c r="W21" s="17"/><c r="X21" s="17"/><c r="Y21" s="17"/><c r="Z21" s="17"/><c r="AA21" s="17"/><c r="AB21" s="17"/><c r="AC21" s="17"/><c r="AD21" s="17"/></row><row r="22" spans="1:30" ht="15.75" customHeight="1"><c r="A22" s="272"/><c r="B22" s="274" t="str"><f>Translation!A65</f><v>Frigoriferi e congelatori</v></c><c r="C22" s="143"><v>8</v></c><c r="D22" s="143"/><c r="E22" s="143"/><c r="F22" s="53"><f t="shared" si="0"/><v>8</v></c><c r="G22" s="143"/><c r="H22" s="143"/><c r="I22" s="143"/><c r="J22" s="143"/><c r="K22" s="143"/><c r="L22" s="143"/><c r="M22" s="53"/><c r="N22" s="143"/><c r="O22" s="143"/><c r="P22" s="143"><v>28</v></c><c r="Q22" s="143"/><c r="R22" s="143"/><c r="S22" s="143"/><c r="T22" s="53"><v>28</v></c><c r="U22" s="53"><f t="shared" si="3"/><v>36</v></c><c r="V22" s="24"/><c r="W22" s="17"/><c r="X22" s="17"/><c r="Y22" s="17"/><c r="Z22" s="17"/><c r="AA22" s="17"/><c r="AB22" s="17"/><c r="AC22" s="17"/><c r="AD22" s="17"/></row><row r="23" spans="1:30" ht="15.75" customHeight="1"><c r="A23" s="272"/><c r="B23" s="274" t="str"><f>Translation!A66</f><v>Lavatrici e asciugatrici</v></c><c r="C23" s="143"/><c r="D23" s="143"/><c r="E23" s="143"/><c r="F23" s="53"/><c r="G23" s="143"/><c r="H23" s="143"/><c r="I23" s="143"/><c r="J23" s="143"/><c r="K23" s="143"/><c r="L23" s="143"/><c r="M23" s="53"/><c r="N23" s="143"/><c r="O23" s="143"/><c r="P23" s="143"/><c r="Q23" s="143"/><c r="R23" s="143"/><c r="S23" s="143"/><c r="T23" s="53"/><c r="U23" s="53"/><c r="V23" s="24"/><c r="W23" s="17"/><c r="X23" s="17"/><c r="Y23" s="17"/><c r="Z23" s="17"/><c r="AA23" s="17"/><c r="AB23" s="17"/><c r="AC23" s="17"/><c r="AD23" s="17"/></row><row r="24" spans="1:30" ht="15.75" customHeight="1"><c r="A24" s="272"/><c r="B24" s="274" t="str"><f>Translation!A67</f><v>Lavastoviglie</v></c><c r="C24" s="143"/><c r="D24" s="143"/><c r="E24" s="143"/><c r="F24" s="53"/><c r="G24" s="143"/><c r="H24" s="143"/><c r="I24" s="143"/><c r="J24" s="143"/><c r="K24" s="143"/><c r="L24" s="143"/><c r="M24" s="53"/><c r="N24" s="143"/><c r="O24" s="143"/><c r="P24" s="143"/><c r="Q24" s="143"/><c r="R24" s="143"/><c r="S24" s="143"/><c r="T24" s="53"/><c r="U24" s="53"/><c r="V24" s="24"/><c r="W24" s="17"/><c r="X24" s="17"/><c r="Y24" s="17"/><c r="Z24" s="17"/><c r="AA24" s="17"/><c r="AB24" s="17"/><c r="AC24" s="17"/><c r="AD24" s="17"/></row><row r="25" spans="1:30" ht="15.75" customHeight="1"><c r="A25" s="272"/><c r="B25" s="274" t="str"><f>Translation!A68</f><v>Televisori</v></c><c r="C25" s="143"><v>5</v></c><c r="D25" s="143"/><c r="E25" s="143"/><c r="F25" s="53"><f t="shared" si="0"/><v>5</v></c><c r="G25" s="143"/><c r="H25" s="143"/><c r="I25" s="143"/><c r="J25" s="143"/><c r="K25" s="143"/><c r="L25" s="143"/><c r="M25" s="53"/><c r="N25" s="143"/><c r="O25" s="143"/><c r="P25" s="143"><v>19</v></c><c r="Q25" s="143"/><c r="R25" s="143"/><c r="S25" s="143"/><c r="T25" s="53"><v>19</v></c><c r="U25" s="53"><f t="shared" si="3"/><v>24</v></c><c r="V25" s="24"/><c r="W25" s="17"/><c r="X25" s="17"/><c r="Y25" s="17"/><c r="Z25" s="17"/><c r="AA25" s="17"/><c r="AB25" s="17"/><c r="AC25" s="17"/><c r="AD25" s="17"/></row><row r="26" spans="1:30" ht="15.75" customHeight="1"><c r="A26" s="272"/><c r="B26" s="274" t="str"><f>Translation!A69</f><v>Altri apparecchi elettrici</v></c><c r="C26" s="143"><v>14</v></c><c r="D26" s="143"/><c r="E26" s="143"/><c r="F26" s="53"><f t="shared" si="0"/><v>14</v></c><c r="G26" s="143"/><c r="H26" s="143"/><c r="I26" s="143"/><c r="J26" s="143"/><c r="K26" s="143"/><c r="L26" s="143"/><c r="M26" s="53"/><c r="N26" s="143"/><c r="O26" s="143"/><c r="P26" s="143"><v>46</v></c><c r="Q26" s="143"/><c r="R26" s="143"/><c r="S26" s="143"/><c r="T26" s="53"><v>46</v></c><c r="U26" s="53"><f t="shared" si="3"/><v>60</v></c><c r="V26" s="24"/><c r="W26" s="17"/><c r="X26" s="17"/><c r="Y26" s="17"/><c r="Z26" s="17"/><c r="AA26" s="17"/><c r="AB26" s="17"/><c r="AC26" s="17"/><c r="AD26" s="17"/></row><row r="27" spans="1:30" ht="15.75" customHeight="1"><c r="A27" s="272"/><c r="B27" s="273" t="str"><f>Translation!A70</f><v>SETTORE PRIMARIO</v></c><c r="C27" s="214"/><c r="D27" s="214"/><c r="E27" s="214"/><c r="F27" s="53"/><c r="G27" s="214"/><c r="H27" s="214"><f t="shared" ref="H27" si="4">SUM(H28:H29)</f><v>224</v></c><c r="I27" s="214"/><c r="J27" s="214"/><c r="K27" s="214"/><c r="L27" s="214"/><c r="M27" s="53"><f t="shared" si="2"/><v>224</v></c><c r="N27" s="214"/><c r="O27" s="214"/><c r="P27" s="214"/><c r="Q27" s="214"/><c r="R27" s="214"/><c r="S27" s="214"/><c r="T27" s="53"/><c r="U27" s="53"><f t="shared" si="3"/><v>224</v></c><c r="V27" s="24"/><c r="W27" s="17"/><c r="X27" s="17"/><c r="Y27" s="17"/><c r="Z27" s="17"/><c r="AA27" s="17"/><c r="AB27" s="17"/><c r="AC27" s="17"/><c r="AD27" s="17"/></row><row r="28" spans="1:30" ht="15.75" customHeight="1"><c r="A28" s="272"/><c r="B28" s="274" t="str"><f>Translation!A71</f><v>Agricoltura, silvicoltura e pesca</v></c><c r="C28" s="143"/><c r="D28" s="143"/><c r="E28" s="143"/><c r="F28" s="53"/><c r="G28" s="143"/><c r="H28" s="143"><v>224</v></c><c r="I28" s="143"/><c r="J28" s="143"/><c r="K28" s="143"/><c r="L28" s="143"/><c r="M28" s="53"><f t="shared" si="2"/><v>224</v></c><c r="N28" s="143"/><c r="O28" s="143"/><c r="P28" s="143"/><c r="Q28" s="143"/><c r="R28" s="143"/><c r="S28" s="143"/><c r="T28" s="53"/><c r="U28" s="53"><f t="shared" si="3"/><v>224</v></c><c r="V28" s="24"/><c r="W28" s="17"/><c r="X28" s="17"/><c r="Y28" s="17"/><c r="Z28" s="17"/><c r="AA28" s="17"/><c r="AB28" s="17"/><c r="AC28" s="17"/><c r="AD28" s="17"/></row><row r="29" spans="1:30" ht="15.75" customHeight="1"><c r="A29" s="272"/><c r="B29" s="274" t="str"><f>Translation!A72</f><v>Estrazione di minerali</v></c><c r="C29" s="143"/><c r="D29" s="143"/><c r="E29" s="143"/><c r="F29" s="53"/><c r="G29" s="143"/><c r="H29" s="143"/><c r="I29" s="143"/><c r="J29" s="143"/><c r="K29" s="143"/><c r="L29" s="143"/><c r="M29" s="53"/><c r="N29" s="143"/><c r="O29" s="143"/><c r="P29" s="143"/><c r="Q29" s="143"/><c r="R29" s="143"/><c r="S29" s="143"/><c r="T29" s="53"/><c r="U29" s="53"/><c r="V29" s="24"/><c r="W29" s="17"/><c r="X29" s="17"/><c r="Y29" s="17"/><c r="Z29" s="17"/><c r="AA29" s="17"/><c r="AB29" s="17"/><c r="AC29" s="17"/><c r="AD29" s="17"/></row><row r="30" spans="1:30" ht="15.75" customHeight="1"><c r="A30" s="272"/><c r="B30" s="273" t="str"><f>Translation!A73</f><v>SETTORE SECONDARIO</v></c><c r="C30" s="214"><v>75</v></c><c r="D30" s="214"/><c r="E30" s="214"/><c r="F30" s="53"><v>75</v></c><c r="G30" s="214"/><c r="H30" s="214"/><c r="I30" s="214"/><c r="J30" s="214"/><c r="K30" s="214"/><c r="L30" s="214"/><c r="M30" s="53"/><c r="N30" s="214"/><c r="O30" s="214"/><c r="P30" s="214"/><c r="Q30" s="214"/><c r="R30" s="214"/><c r="S30" s="214"/><c r="T30" s="53"/><c r="U30" s="53"><v>40</v></c><c r="V30" s="24"/><c r="W30" s="17"/><c r="X30" s="17"/><c r="Y30" s="17"/><c r="Z30" s="17"/><c r="AA30" s="17"/><c r="AB30" s="17"/><c r="AC30" s="17"/><c r="AD30" s="17"/></row><row r="31" spans="1:30" ht="15.75" customHeight="1"><c r="A31" s="272"/><c r="B31" s="274" t="str"><f>Translation!A74</f><v>Manifattura</v></c><c r="C31" s="143"/><c r="D31" s="143"/><c r="E31" s="143"/><c r="F31" s="53"/><c r="G31" s="143"/><c r="H31" s="143"/><c r="I31" s="143"/><c r="J31" s="143"/><c r="K31" s="143"/><c r="L31" s="143"/><c r="M31" s="53"/><c r="N31" s="143"/><c r="O31" s="143"/><c r="P31" s="143"/><c r="Q31" s="143"/><c r="R31" s="143"/><c r="S31" s="143"/><c r="T31" s="53"/><c r="U31" s="53"/><c r="V31" s="24"/><c r="W31" s="17"/><c r="X31" s="17"/><c r="Y31" s="17"/><c r="Z31" s="17"/><c r="AA31" s="17"/><c r="AB31" s="17"/><c r="AC31" s="17"/><c r="AD31" s="17"/></row><row r="32" spans="1:30" ht="31.5" customHeight="1"><c r="A32" s="272"/><c r="B32" s="275" t="str"><f>Translation!A75</f><v>Fornitura di acqua, reti fognarie, gestione dei rifiuti e risanamento</v></c><c r="C32" s="143"><v>75</v></c><c r="D32" s="143"/><c r="E32" s="143"/><c r="F32" s="53"><v>75</v></c><c r="G32" s="143"/><c r="H32" s="143"/><c r="I32" s="143"/><c r="J32" s="143"/><c r="K32" s="143"/><c r="L32" s="143"/><c r="M32" s="53"/><c r="N32" s="143"/><c r="O32" s="143"/><c r="P32" s="143"/><c r="Q32" s="143"/><c r="R32" s="143"/><c r="S32" s="143"/><c r="T32" s="53"/><c r="U32" s="53"><v>40</v></c><c r="V32" s="24"/><c r="W32" s="17"/><c r="X32" s="17"/><c r="Y32" s="17"/><c r="Z32" s="17"/><c r="AA32" s="17"/><c r="AB32" s="17"/><c r="AC32" s="17"/><c r="AD32" s="17"/></row><row r="33" spans="1:30" ht="15.75" customHeight="1"><c r="A33" s="272"/><c r="B33" s="275" t="str"><f>Translation!A76</f><v>Costruzione</v></c><c r="C33" s="143"/><c r="D33" s="143"/><c r="E33" s="143"/><c r="F33" s="53"/><c r="G33" s="143"/><c r="H33" s="143"/><c r="I33" s="143"/><c r="J33" s="143"/><c r="K33" s="143"/><c r="L33" s="143"/><c r="M33" s="53"/><c r="N33" s="143"/><c r="O33" s="143"/><c r="P33" s="143"/><c r="Q33" s="143"/><c r="R33" s="143"/><c r="S33" s="143"/><c r="T33" s="53"/><c r="U33" s="53"/><c r="V33" s="24"/><c r="W33" s="17"/><c r="X33" s="17"/><c r="Y33" s="17"/><c r="Z33" s="17"/><c r="AA33" s="17"/><c r="AB33" s="17"/><c r="AC33" s="17"/><c r="AD33" s="17"/></row><row r="34" spans="1:30" ht="15.75" customHeight="1"><c r="A34" s="272"/><c r="B34" s="273" t="str"><f>Translation!A77</f><v>SETTORE TERZIARIO</v></c><c r="C34" s="214"><v>247</v></c><c r="D34" s="214"/><c r="E34" s="214"/><c r="F34" s="53"><f t="shared" si="0"/><v>247</v></c><c r="G34" s="214"/><c r="H34" s="214"><f t="shared" ref="H34:J34" si="5">SUM(H35:H42)</f><v>179</v></c><c r="I34" s="214"/><c r="J34" s="214"><f t="shared" si="5"/><v>560</v></c><c r="K34" s="214"/><c r="L34" s="214"/><c r="M34" s="53"><f t="shared" si="2"/><v>739</v></c><c r="N34" s="214"><v>25</v></c><c r="O34" s="214"><v>37</v></c><c r="P34" s="214"><v>109</v></c><c r="Q34" s="214"/><c r="R34" s="214"><v>200</v></c><c r="S34" s="214"/><c r="T34" s="53"><v>371</v></c><c r="U34" s="53"><f t="shared" si="3"/><v>1357</v></c><c r="V34" s="24"/><c r="W34" s="17"/><c r="X34" s="17"/><c r="Y34" s="17"/><c r="Z34" s="17"/><c r="AA34" s="17"/><c r="AB34" s="17"/><c r="AC34" s="17"/><c r="AD34" s="17"/></row><row r="35" spans="1:30" ht="31.5" customHeight="1"><c r="A35" s="272"/><c r="B35" s="275" t="str"><f>Translation!A78</f><v>Commercio all'ingrosso e al dettaglio, riparazione di autoveicoli e motocicli</v></c><c r="C35" s="143"><v>106</v></c><c r="D35" s="143"/><c r="E35" s="143"/><c r="F35" s="53"><f t="shared" si="0"/><v>106</v></c><c r="G35" s="143"/><c r="H35" s="143"/><c r="I35" s="143"/><c r="J35" s="143"><v>80</v></c><c r="K35" s="143"/><c r="L35" s="143"/><c r="M35" s="53"><f t="shared" si="2"/><v>80</v></c><c r="N35" s="143"/><c r="O35" s="143"/><c r="P35" s="143"/><c r="Q35" s="143"/><c r="R35" s="143"/><c r="S35" s="143"/><c r="T35" s="53"/><c r="U35" s="53"><f t="shared" si="3"/><v>186</v></c><c r="V35" s="24"/><c r="W35" s="17"/><c r="X35" s="17"/><c r="Y35" s="17"/><c r="Z35" s="17"/><c r="AA35" s="17"/><c r="AB35" s="17"/><c r="AC35" s="17"/><c r="AD35" s="17"/></row><row r="36" spans="1:30" ht="15.75" customHeight="1"><c r="A36" s="272"/><c r="B36" s="275" t="str"><f>Translation!A79</f><v>Servizi di vitto e alloggio</v></c><c r="C36" s="143"><v>106</v></c><c r="D36" s="143"/><c r="E36" s="143"/><c r="F36" s="53"><f t="shared" si="0"/><v>106</v></c><c r="G36" s="143"/><c r="H36" s="143"><v>179</v></c><c r="I36" s="143"/><c r="J36" s="143"><v>480</v></c><c r="K36" s="143"/><c r="L36" s="143"/><c r="M36" s="53"><f t="shared" si="2"/><v>659</v></c><c r="N36" s="143"/><c r="O36" s="143"/><c r="P36" s="143"/><c r="Q36" s="143"/><c r="R36" s="143"/><c r="S36" s="143"/><c r="T36" s="53"/><c r="U36" s="53"><f t="shared" si="3"/><v>765</v></c><c r="V36" s="24"/><c r="W36" s="17"/><c r="X36" s="17"/><c r="Y36" s="17"/><c r="Z36" s="17"/><c r="AA36" s="17"/><c r="AB36" s="17"/><c r="AC36" s="17"/><c r="AD36" s="17"/></row><row r="37" spans="1:30" ht="31.5" customHeight="1"><c r="A37" s="272"/><c r="B37" s="275" t="str"><f>Translation!A80</f><v>Amministrazione pubblica generale e sicurezza sociale</v></c><c r="C37" s="143"/><c r="D37" s="143"/><c r="E37" s="143"/><c r="F37" s="53"/><c r="G37" s="143"/><c r="H37" s="143"/><c r="I37" s="143"/><c r="J37" s="143"/><c r="K37" s="143"/><c r="L37" s="143"/><c r="M37" s="53"/><c r="N37" s="143"/><c r="O37" s="143"/><c r="P37" s="143"/><c r="Q37" s="143"/><c r="R37" s="143"/><c r="S37" s="143"/><c r="T37" s="53"/><c r="U37" s="53"/><c r="V37" s="24"/><c r="W37" s="17"/><c r="X37" s="17"/><c r="Y37" s="17"/><c r="Z37" s="17"/><c r="AA37" s="17"/><c r="AB37" s="17"/><c r="AC37" s="17"/><c r="AD37" s="17"/></row><row r="38" spans="1:30" ht="15.75" customHeight="1"><c r="A38" s="272"/><c r="B38" s="275" t="str"><f>Translation!A81</f><v>Difesa, giustizia, corpo di polizia e vigili del fuoco</v></c><c r="C38" s="143"/><c r="D38" s="143"/><c r="E38" s="143"/><c r="F38" s="53"/><c r="G38" s="143"/><c r="H38" s="143"/><c r="I38" s="143"/><c r="J38" s="143"/><c r="K38" s="143"/><c r="L38" s="143"/><c r="M38" s="53"/><c r="N38" s="143"/><c r="O38" s="143"/><c r="P38" s="143"/><c r="Q38" s="143"/><c r="R38" s="143"/><c r="S38" s="143"/><c r="T38" s="53"/><c r="U38" s="53"/><c r="V38" s="24"/><c r="W38" s="17"/><c r="X38" s="17"/><c r="Y38" s="17"/><c r="Z38" s="17"/><c r="AA38" s="17"/><c r="AB38" s="17"/><c r="AC38" s="17"/><c r="AD38" s="17"/></row><row r="39" spans="1:30" ht="15.75" customHeight="1"><c r="A39" s="272"/><c r="B39" s="275" t="s"><v>1698</v></c><c r="C39" s="143"><v>18</v></c><c r="D39" s="143"/><c r="E39" s="143"/><c r="F39" s="53"><f t="shared" si="0"/><v>18</v></c><c r="G39" s="143"/><c r="H39" s="143"/><c r="I39" s="143"/><c r="J39" s="143"/><c r="K39" s="143"/><c r="L39" s="143"/><c r="M39" s="53"/><c r="N39" s="143"><v>25</v></c><c r="O39" s="143"><v>37</v></c><c r="P39" s="143"><v>109</v></c><c r="Q39" s="143"/><c r="R39" s="143"/><c r="S39" s="143"/><c r="T39" s="53"><v>171</v></c><c r="U39" s="53"><f t="shared" si="3"/><v>189</v></c><c r="V39" s="24"/><c r="W39" s="17"/><c r="X39" s="17"/><c r="Y39" s="17"/><c r="Z39" s="17"/><c r="AA39" s="17"/><c r="AB39" s="17"/><c r="AC39" s="17"/><c r="AD39" s="17"/></row><row r="40" spans="1:30" ht="15.75" customHeight="1"><c r="A40" s="272"/><c r="B40" s="275" t="str"><f>Translation!A83</f><v>Sanità e servizi sociali</v></c><c r="C40" s="143"/><c r="D40" s="143"/><c r="E40" s="143"/><c r="F40" s="53"/><c r="G40" s="143"/><c r="H40" s="143"/><c r="I40" s="143"/><c r="J40" s="143"/><c r="K40" s="143"/><c r="L40" s="143"/><c r="M40" s="53"/><c r="N40" s="143"/><c r="O40" s="143"/><c r="P40" s="143"/><c r="Q40" s="143"/><c r="R40" s="143"/><c r="S40" s="143"/><c r="T40" s="53"/><c r="U40" s="53"/><c r="V40" s="24"/><c r="W40" s="17"/><c r="X40" s="17"/><c r="Y40" s="17"/><c r="Z40" s="17"/><c r="AA40" s="17"/><c r="AB40" s="17"/><c r="AC40" s="17"/><c r="AD40" s="17"/></row><row r="41" spans="1:30" ht="15.75" customHeight="1"><c r="A41" s="272"/><c r="B41" s="275" t="s"><v>1697</v></c><c r="C41" s="143"/><c r="D41" s="143"/><c r="E41" s="143"/><c r="F41" s="53"/><c r="G41" s="143"/><c r="H41" s="143"/><c r="I41" s="143"/><c r="J41" s="143"/><c r="K41" s="143"/><c r="L41" s="143"/><c r="M41" s="53"/><c r="N41" s="143"/><c r="O41" s="143"/><c r="P41" s="143"/><c r="Q41" s="143"/><c r="R41" s="143"/><c r="S41" s="143"/><c r="T41" s="53"/><c r="U41" s="53"/><c r="V41" s="24"/><c r="W41" s="17"/><c r="X41" s="17"/><c r="Y41" s="17"/><c r="Z41" s="17"/><c r="AA41" s="17"/><c r="AB41" s="17"/><c r="AC41" s="17"/><c r="AD41" s="17"/></row><row r="42" spans="1:30" ht="15.75" customHeight="1"><c r="A42" s="272"/><c r="B42" s="275" t="str"><f>Translation!A85</f><v>Illuminazione pubblica</v></c><c r="C42" s="143"><v>17</v></c><c r="D42" s="143"/><c r="E42" s="143"/><c r="F42" s="53"><f t="shared" si="0"/><v>17</v></c><c r="G42" s="143"/><c r="H42" s="143"/><c r="I42" s="143"/><c r="J42" s="143"/><c r="K42" s="143"/><c r="L42" s="143"/><c r="M42" s="53"/><c r="N42" s="143"/><c r="O42" s="143"/><c r="P42" s="143"/><c r="Q42" s="143"/><c r="R42" s="143"><v>200</v></c><c r="S42" s="143"/><c r="T42" s="53"/><c r="U42" s="53"><f t="shared" si="3"/><v>17</v></c><c r="V42" s="24"/><c r="W42" s="17"/><c r="X42" s="17"/><c r="Y42" s="17"/><c r="Z42" s="17"/><c r="AA42" s="17"/><c r="AB42" s="17"/><c r="AC42" s="17"/><c r="AD42" s="17"/></row><row r="43" spans="1:30" ht="15.75" customHeight="1"><c r="A43" s="272"/><c r="B43" s="273" t="str"><f>Translation!A86</f><v>TRASPORTI</v></c><c r="C43" s="214"/><c r="D43" s="214"/><c r="E43" s="214"/><c r="F43" s="53"/><c r="G43" s="214"/><c r="H43" s="214"><f t="shared" ref="H43:I43" si="6">SUM(H44:H47)</f><v>3802</v></c><c r="I43" s="214"><f t="shared" si="6"/><v>3374</v></c><c r="J43" s="214"/><c r="K43" s="214"/><c r="L43" s="214"/><c r="M43" s="53"><f t="shared" si="2"/><v>7176</v></c><c r="N43" s="214"/><c r="O43" s="214"/><c r="P43" s="214"/><c r="Q43" s="214"/><c r="R43" s="214"/><c r="S43" s="214"/><c r="T43" s="53"/><c r="U43" s="53"><f t="shared" si="3"/><v>7176</v></c><c r="V43" s="24"/><c r="W43" s="17"/><c r="X43" s="17"/><c r="Y43" s="17"/><c r="Z43" s="17"/><c r="AA43" s="17"/><c r="AB43" s="17"/><c r="AC43" s="17"/><c r="AD43" s="17"/></row><row r="44" spans="1:30" ht="47.25" customHeight="1"><c r="A44" s="272"/><c r="B44" s="275" t="str"><f>Translation!A87</f><v>Trasporto di passeggeri su strada e altri servizi di trasporto passeggeri su strada (taxi, turismo, scuolabus, ecc)</v></c><c r="C44" s="143"/><c r="D44" s="143"/><c r="E44" s="143"/><c r="F44" s="53"/><c r="G44" s="143"/><c r="H44" s="143"><v>46</v></c><c r="I44" s="143"><v>27</v></c><c r="J44" s="143"/><c r="K44" s="143"/><c r="L44" s="143"/><c r="M44" s="53"><f t="shared" si="2"/><v>73</v></c><c r="N44" s="143"/><c r="O44" s="143"/><c r="P44" s="143"/><c r="Q44" s="143"/><c r="R44" s="143"/><c r="S44" s="143"/><c r="T44" s="53"/><c r="U44" s="53"><f t="shared" si="3"/><v>73</v></c><c r="V44" s="24"/><c r="W44" s="17"/><c r="X44" s="17"/><c r="Y44" s="17"/><c r="Z44" s="17"/><c r="AA44" s="17"/><c r="AB44" s="17"/><c r="AC44" s="17"/><c r="AD44" s="17"/></row><row r="45" spans="1:30" ht="15.75" customHeight="1"><c r="A45" s="272"/><c r="B45" s="275" t="str"><f>Translation!A88</f><v>Trasporto di merci su strada e servizi di trasloco</v></c><c r="C45" s="143"/><c r="D45" s="143"/><c r="E45" s="143"/><c r="F45" s="53"/><c r="G45" s="143"/><c r="H45" s="143"/><c r="I45" s="143"/><c r="J45" s="143"/><c r="K45" s="143"/><c r="L45" s="143"/><c r="M45" s="53"/><c r="N45" s="143"/><c r="O45" s="143"/><c r="P45" s="143"/><c r="Q45" s="143"/><c r="R45" s="143"/><c r="S45" s="143"/><c r="T45" s="53"/><c r="U45" s="53"/><c r="V45" s="24"/><c r="W45" s="17"/><c r="X45" s="17"/><c r="Y45" s="17"/><c r="Z45" s="17"/><c r="AA45" s="17"/><c r="AB45" s="17"/><c r="AC45" s="17"/><c r="AD45" s="17"/></row><row r="46" spans="1:30" ht="15.75" customHeight="1"><c r="A46" s="272"/><c r="B46" s="275" t="str"><f>Translation!A89</f><v>Altra flotta per il servizio pubblico e privato</v></c><c r="C46" s="143"/><c r="D46" s="143"/><c r="E46" s="143"/><c r="F46" s="53"/><c r="G46" s="143"/><c r="H46" s="143"/><c r="I46" s="143"/><c r="J46" s="143"/><c r="K46" s="143"/><c r="L46" s="143"/><c r="M46" s="53"/><c r="N46" s="143"/><c r="O46" s="143"/><c r="P46" s="143"/><c r="Q46" s="143"/><c r="R46" s="143"/><c r="S46" s="143"/><c r="T46" s="53"/><c r="U46" s="53"/><c r="V46" s="24"/><c r="W46" s="17"/><c r="X46" s="17"/><c r="Y46" s="17"/><c r="Z46" s="17"/><c r="AA46" s="17"/><c r="AB46" s="17"/><c r="AC46" s="17"/><c r="AD46" s="17"/></row><row r="47" spans="1:30" ht="15.75" customHeight="1"><c r="A47" s="272"/><c r="B47" s="274" t="str"><f>Translation!A90</f><v>Trasporto privato</v></c><c r="C47" s="143"/><c r="D47" s="143"/><c r="E47" s="143"/><c r="F47" s="53"/><c r="G47" s="143"/><c r="H47" s="143"><v>3756</v></c><c r="I47" s="143"><v>3347</v></c><c r="J47" s="143"/><c r="K47" s="143"/><c r="L47" s="143"/><c r="M47" s="53"><f t="shared" si="2"/><v>7103</v></c><c r="N47" s="143"/><c r="O47" s="143"/><c r="P47" s="143"/><c r="Q47" s="143"/><c r="R47" s="143"/><c r="S47" s="143"/><c r="T47" s="53"/><c r="U47" s="53"><f t="shared" si="3"/><v>7103</v></c><c r="V47" s="24"/><c r="W47" s="17"/><c r="X47" s="17"/><c r="Y47" s="17"/><c r="Z47" s="17"/><c r="AA47" s="17"/><c r="AB47" s="17"/><c r="AC47" s="17"/><c r="AD47" s="17"/></row><row r="48" spans="1:30" ht="15.75" customHeight="1"><c r="A48" s="272"/><c r="B48" s="273" t="str"><f>Translation!A118</f><v>TOTALE PER IL MERCATO INTERNO</v></c><c r="C48" s="214"><v>596</v></c><c r="D48" s="214"/><c r="E48" s="214"/><c r="F48" s="53"><v>596</v></c><c r="G48" s="214"/><c r="H48" s="214"><f>H17+H27+H30+H34+H43</f><v>4473</v></c><c r="I48" s="214"><f>I17+I27+I30+I34+I43</f><v>3374</v></c><c r="J48" s="214"><f>J17+J27+J30+J34+J43</f><v>1009</v></c><c r="K48" s="214"/><c r="L48" s="214"/><c r="M48" s="53"><f t="shared" si="2"/><v>8856</v></c><c r="N48" s="214"><v>25</v></c><c r="O48" s="214"><v>37</v></c><c r="P48" s="214"><v>1031</v></c><c r="Q48" s="214"/><c r="R48" s="214"><v>200</v></c><c r="S48" s="214"/><c r="T48" s="53"><v>1293</v></c><c r="U48" s="53"><f t="shared" si="3"/><v>10745</v></c><c r="V48" s="24"/><c r="W48" s="17"/><c r="X48" s="17"/><c r="Y48" s="17"/><c r="Z48" s="17"/><c r="AA48" s="17"/><c r="AB48" s="17"/><c r="AC48" s="17"/><c r="AD48" s="17"/></row><row r="49" spans="1:30" ht="47.25" customHeight="1"><c r="A49" s="269"/><c r="B49" s="274" t="str"><f>Translation!A91</f><v>Riesportazione (navi, aerei, zone franche industriali, nazionali ed internazionali installazioni militari, ecc)</v></c><c r="C49" s="143"/><c r="D49" s="143"/><c r="E49" s="143"/><c r="F49" s="53"/><c r="G49" s="143"/><c r="H49" s="143"/><c r="I49" s="143"/><c r="J49" s="143"/><c r="K49" s="143"/><c r="L49" s="143"/><c r="M49" s="53"/><c r="N49" s="143"/><c r="O49" s="143"/><c r="P49" s="143"/><c r="Q49" s="143"/><c r="R49" s="143"/><c r="S49" s="143"/><c r="T49" s="53"/><c r="U49" s="53"/><c r="V49" s="269"/><c r="W49" s="247"/><c r="X49" s="247"/><c r="Y49" s="247"/><c r="Z49" s="247"/><c r="AA49" s="247"/><c r="AB49" s="247"/><c r="AC49" s="247"/><c r="AD49" s="247"/></row><row r="50" spans="1:30" ht="47.25" customHeight="1"><c r="A50" s="269"/><c r="B50" s="274" t="str"><f>Translation!A92</f><v>Attività con uso intensivo di energia per l'esportazione (da escludere nel bilancio energetico dell'isola)</v></c><c r="C50" s="143"/><c r="D50" s="143"/><c r="E50" s="143"/><c r="F50" s="53"/><c r="G50" s="143"/><c r="H50" s="143"/><c r="I50" s="143"/><c r="J50" s="143"/><c r="K50" s="143"/><c r="L50" s="143"/><c r="M50" s="53"/><c r="N50" s="143"/><c r="O50" s="143"/><c r="P50" s="143"/><c r="Q50" s="143"/><c r="R50" s="143"/><c r="S50" s="143"/><c r="T50" s="53"/><c r="U50" s="53"/><c r="V50" s="269"/><c r="W50" s="247"/><c r="X50" s="247"/><c r="Y50" s="247"/><c r="Z50" s="247"/><c r="AA50" s="247"/><c r="AB50" s="247"/><c r="AC50" s="247"/><c r="AD50" s="247"/></row><row r="51" spans="1:30" ht="31.5" customHeight="1"><c r="A51" s="269"/><c r="B51" s="274" t="str"><f>Translation!A93</f><v>Altro (da escludere nel bilancio energetico dell'isola)</v></c><c r="C51" s="143"/><c r="D51" s="143"/><c r="E51" s="143"/><c r="F51" s="53"/><c r="G51" s="143"/><c r="H51" s="143"/><c r="I51" s="143"/><c r="J51" s="143"/><c r="K51" s="143"/><c r="L51" s="143"/><c r="M51" s="53"/><c r="N51" s="143"/><c r="O51" s="143"/><c r="P51" s="143"/><c r="Q51" s="143"/><c r="R51" s="143"/><c r="S51" s="143"/><c r="T51" s="53"/><c r="U51" s="53"/><c r="V51" s="269"/><c r="W51" s="247"/><c r="X51" s="247"/><c r="Y51" s="247"/><c r="Z51" s="247"/><c r="AA51" s="247"/><c r="AB51" s="247"/><c r="AC51" s="247"/><c r="AD51" s="247"/></row><row r="52" spans="1:30" ht="15.75" customHeight="1"><c r="A52" s="272"/><c r="B52" s="273" t="str"><f>Translation!A119</f><v>TOTALE</v></c><c r="C52" s="214"><v>596</v></c><c r="D52" s="214"/><c r="E52" s="214"/><c r="F52" s="53"><v>596</v></c><c r="G52" s="214"/><c r="H52" s="214"><f t="shared" ref="H52:U52" si="7">SUM(H48:H51)</f><v>4473</v></c><c r="I52" s="214"><v>3374</v></c><c r="J52" s="214"><f t="shared" si="7"/><v>1009</v></c><c r="K52" s="214"/><c r="L52" s="214"/><c r="M52" s="53"><f t="shared" si="7"/><v>8856</v></c><c r="N52" s="214"><v>25</v></c><c r="O52" s="214"><v>37</v></c><c r="P52" s="214"><v>1031</v></c><c r="Q52" s="214"/><c r="R52" s="214"><v>200</v></c><c r="S52" s="214"/><c r="T52" s="53"><v>1293</v></c><c r="U52" s="53"><f t="shared" si="7"/><v>10745</v></c><c r="V52" s="24"/><c r="W52" s="17"/><c r="X52" s="17"/><c r="Y52" s="17"/><c r="Z52" s="17"/><c r="AA52" s="17"/><c r="AB52" s="17"/><c r="AC52" s="17"/><c r="AD52" s="17"/></row><row r="53" spans="1:30" ht="15.75"><c r="A53" s="277"/><c r="B53" s="109"/><c r="C53" s="278"/><c r="D53" s="278"/><c r="E53" s="278"/><c r="F53" s="278"/><c r="G53" s="278"/><c r="H53" s="278"/><c r="I53" s="278"/><c r="J53" s="278"/><c r="K53" s="278"/><c r="L53" s="278"/><c r="M53" s="278"/><c r="N53" s="278"/><c r="O53" s="278"/><c r="P53" s="278"/><c r="Q53" s="278"/><c r="R53" s="278"/><c r="S53" s="277"/><c r="T53" s="277"/><c r="U53" s="277"/><c r="V53" s="277"/><c r="W53" s="133"/><c r="X53" s="133"/><c r="Y53" s="133"/><c r="Z53" s="133"/><c r="AA53" s="133"/><c r="AB53" s="133"/><c r="AC53" s="133"/><c r="AD53" s="133"/></row><row r="54" spans="1:30"><c r="A54" s="133"/><c r="B54" s="230"/><c r="C54" s="248"/><c r="D54" s="248"/><c r="E54" s="248"/><c r="F54" s="248"/><c r="G54" s="248"/><c r="H54" s="248"/><c r="I54" s="248"/><c r="J54" s="248"/><c r="K54" s="248"/><c r="L54" s="248"/><c r="M54" s="248"/><c r="N54" s="248"/><c r="O54" s="248"/><c r="P54" s="248"/><c r="Q54" s="248"/><c r="R54" s="248"/><c r="S54" s="133"/><c r="T54" s="133"/><c r="U54" s="133"/><c r="V54" s="133"/><c r="W54" s="133"/><c r="X54" s="133"/><c r="Y54" s="133"/><c r="Z54" s="133"/><c r="AA54" s="133"/><c r="AB54" s="133"/><c r="AC54" s="133"/><c r="AD54" s="133"/></row><row r="55" spans="1:30" ht="31.5"><c r="A55" s="221"/><c r="B55" s="75" t="str"><f>Translation!A120</f><v>PRODUZIONE ENERGIA SECONDARIA E FLUSSI DI ENERGIA</v></c><c r="C55" s="249"/><c r="D55" s="249"/><c r="E55" s="249"/><c r="F55" s="249"/><c r="G55" s="249"/><c r="H55" s="249"/><c r="I55" s="249"/><c r="J55" s="249"/><c r="K55" s="249"/><c r="L55" s="249"/><c r="M55" s="249"/><c r="N55" s="249"/><c r="O55" s="249"/><c r="P55" s="249"/><c r="Q55" s="249"/><c r="R55" s="249"/><c r="S55" s="249"/><c r="T55" s="249"/><c r="U55" s="249"/><c r="V55" s="249"/><c r="W55" s="249"/><c r="X55" s="250"/><c r="Y55" s="221"/><c r="Z55" s="221"/><c r="AA55" s="221"/><c r="AB55" s="221"/><c r="AC55" s="221"/><c r="AD55" s="268" t="str"><f>Translation!$A$21</f><v>[MWh]</v></c></row><row r="56" spans="1:30" ht="15.75" customHeight="1"><c r="A56" s="266"/><c r="B56" s="404" t="str"><f>Translation!A121</f><v>SETTORE DI PRODUZIONE</v></c><c r="C56" s="406" t="str"><f>Translation!A122</f><v>FONTI ENERGETICHE</v></c><c r="D56" s="407"/><c r="E56" s="407"/><c r="F56" s="407"/><c r="G56" s="407"/><c r="H56" s="407"/><c r="I56" s="407"/><c r="J56" s="407"/><c r="K56" s="407"/><c r="L56" s="407"/><c r="M56" s="407"/><c r="N56" s="407"/><c r="O56" s="407"/><c r="P56" s="407"/><c r="Q56" s="407"/><c r="R56" s="407"/><c r="S56" s="408"/><c r="T56" s="406" t="str"><f>Translation!A139</f><v>CONVERSIONE ENERGIA SECONDARIA</v></c><c r="U56" s="407"/><c r="V56" s="408"/><c r="W56" s="415" t="str"><f>Translation!A130</f><v>FLUSSI ENERGETICI</v></c><c r="X56" s="416"/><c r="Y56" s="416"/><c r="Z56" s="416"/><c r="AA56" s="416"/><c r="AB56" s="417"/><c r="AC56" s="409" t="str"><f>Translation!A119</f><v>TOTALE</v></c><c r="AD56" s="331" t="str"><f>Translation!A138</f><v>Perdite nella distribuzione e autoconsumo</v></c></row><row r="57" spans="1:30" ht="15.75" customHeight="1"><c r="A57" s="266"/><c r="B57" s="405"/><c r="C57" s="410" t="str"><f>Translation!A99</f><v>Combustibili fossili</v></c><c r="D57" s="411"/><c r="E57" s="411"/><c r="F57" s="411"/><c r="G57" s="411"/><c r="H57" s="411"/><c r="I57" s="412"/><c r="J57" s="410" t="str"><f>Translation!A107</f><v>Fonti energetiche rinnovabili (da sistemi connessi alle reti pubbliche)</v></c><c r="K57" s="411"/><c r="L57" s="411"/><c r="M57" s="411"/><c r="N57" s="411"/><c r="O57" s="411"/><c r="P57" s="411"/><c r="Q57" s="411"/><c r="R57" s="412"/><c r="S57" s="331" t="str"><f>Translation!A117</f><v>Totale parziale</v></c><c r="T57" s="413" t="str"><f>Translation!A140</f><v>Conversione dell'elettricità in freddo</v></c><c r="U57" s="413" t="str"><f>Translation!A141</f><v xml:space="preserve">Conversione da calore a freddo </v></c><c r="V57" s="331" t="str"><f>Translation!A117</f><v>Totale parziale</v></c><c r="W57" s="418" t="str"><f>Translation!A131</f><v>Archiviazione</v></c><c r="X57" s="419"/><c r="Y57" s="420" t="str"><f>Translation!A134</f><v>Connessione esterna</v></c><c r="Z57" s="420"/><c r="AA57" s="404" t="str"><f>Translation!A137</f><v>Riesportazione e consumo esterno</v></c><c r="AB57" s="331" t="str"><f>Translation!A117</f><v>Totale parziale</v></c><c r="AC57" s="409"/><c r="AD57" s="331"/></row><row r="58" spans="1:30" ht="47.25"><c r="A58" s="266"/><c r="B58" s="296" t="str"><f>Translation!A123</f><v>Produzione di energia</v></c><c r="C58" s="219" t="str"><f>Translation!A100</f><v>Olio combustibile</v></c><c r="D58" s="219" t="str"><f>Translation!A101</f><v>Diesel</v></c><c r="E58" s="219" t="str"><f>Translation!A102</f><v>Benzina</v></c><c r="F58" s="219" t="str"><f>Translation!A103</f><v>GPL</v></c><c r="G58" s="219" t="str"><f>Translation!A104</f><v>Gas naturali</v></c><c r="H58" s="219" t="str"><f>Translation!A105</f><v>Carbone</v></c><c r="I58" s="219" t="str"><f>Translation!A117</f><v>Totale parziale</v></c><c r="J58" s="219" t="str"><f>Translation!A109</f><v>Idrogeno</v></c><c r="K58" s="219" t="str"><f>Translation!A110</f><v>Eolico</v></c><c r="L58" s="219" t="str"><f>Translation!A111</f><v>Solare</v></c><c r="M58" s="219" t="str"><f>Translation!A112</f><v>Geotermico</v></c><c r="N58" s="219" t="str"><f>Translation!A113</f><v>Oceanico</v></c><c r="O58" s="219" t="str"><f>Translation!A114</f><v>Biomassa</v></c><c r="P58" s="219" t="str"><f>Translation!A115</f><v>Rifiuti urbani</v></c><c r="Q58" s="219" t="str"><f>Translation!A116</f><v>Recupero di energia</v></c><c r="R58" s="219" t="str"><f>Translation!A117</f><v>Totale parziale</v></c><c r="S58" s="331"/><c r="T58" s="414"/><c r="U58" s="414"/><c r="V58" s="331"/><c r="W58" s="271" t="str"><f>Translation!A132</f><v>Dati in ingresso archiviazione</v></c><c r="X58" s="271" t="str"><f>Translation!A133</f><v>Dati in uscita archivizione</v></c><c r="Y58" s="271" t="str"><f>Translation!A135</f><v>Importazione nell'isola</v></c><c r="Z58" s="271" t="str"><f>Translation!A136</f><v>Esportazione dall'isola</v></c><c r="AA58" s="405"/><c r="AB58" s="331"/><c r="AC58" s="409"/><c r="AD58" s="331"/></row><row r="59" spans="1:30" ht="15.75" customHeight="1"><c r="A59" s="266"/><c r="B59" s="286" t="str"><f>Translation!A124</f><v>Elettricità</v></c><c r="C59" s="215"/><c r="D59" s="215"><v>596</v></c><c r="E59" s="215"/><c r="F59" s="215"/><c r="G59" s="215"/><c r="H59" s="215"/><c r="I59" s="48"><f>SUM(C59:H59)</f><v>596</v></c><c r="J59" s="215"><v>25</v></c><c r="K59" s="215"><v>37</v></c><c r="L59" s="215"><v>1031</v></c><c r="M59" s="215"/><c r="N59" s="215"><v>200</v></c><c r="O59" s="215"/><c r="P59" s="215"/><c r="Q59" s="215"/><c r="R59" s="48"><v>1293</v></c><c r="S59" s="48"><f>I59+R59</f><v>1889</v></c><c r="T59" s="215"/><c r="U59" s="215"/><c r="V59" s="48"/><c r="W59" s="215"/><c r="X59" s="215"/><c r="Y59" s="215"/><c r="Z59" s="215"/><c r="AA59" s="174"><v>1889</v></c><c r="AB59" s="48"/><c r="AC59" s="53"><f>S59+V59+AB59</f><v>1889</v></c><c r="AD59" s="175"/></row><row r="60" spans="1:30" ht="15.75"><c r="A60" s="266"/><c r="B60" s="275" t="str"><f>Translation!A125</f><v>Caldo</v></c><c r="C60" s="215"/><c r="D60" s="215"/><c r="E60" s="215"/><c r="F60" s="215"/><c r="G60" s="215"/><c r="H60" s="215"/><c r="I60" s="48"/><c r="J60" s="215"/><c r="K60" s="215"/><c r="L60" s="215"/><c r="M60" s="215"/><c r="N60" s="215"/><c r="O60" s="215"/><c r="P60" s="215"/><c r="Q60" s="215"/><c r="R60" s="48"/><c r="S60" s="48"/><c r="T60" s="215"/><c r="U60" s="215"/><c r="V60" s="48"/><c r="W60" s="215"/><c r="X60" s="215"/><c r="Y60" s="215"/><c r="Z60" s="215"/><c r="AA60" s="174"/><c r="AB60" s="48"/><c r="AC60" s="53"/><c r="AD60" s="175"/></row><row r="61" spans="1:30" ht="15.75"><c r="A61" s="266"/><c r="B61" s="275" t="str"><f>Translation!A126</f><v>Freddo</v></c><c r="C61" s="215"/><c r="D61" s="215"/><c r="E61" s="215"/><c r="F61" s="215"/><c r="G61" s="215"/><c r="H61" s="215"/><c r="I61" s="48"/><c r="J61" s="215"/><c r="K61" s="215"/><c r="L61" s="215"/><c r="M61" s="215"/><c r="N61" s="215"/><c r="O61" s="215"/><c r="P61" s="215"/><c r="Q61" s="215"/><c r="R61" s="48"/><c r="S61" s="48"/><c r="T61" s="215"/><c r="U61" s="215"/><c r="V61" s="48"/><c r="W61" s="215"/><c r="X61" s="215"/><c r="Y61" s="215"/><c r="Z61" s="215"/><c r="AA61" s="174"/><c r="AB61" s="48"/><c r="AC61" s="53"/><c r="AD61" s="175"/></row><row r="62" spans="1:30" ht="15.75" customHeight="1"><c r="A62" s="272"/><c r="B62" s="273" t="str"><f>Translation!A119</f><v>TOTALE</v></c><c r="C62" s="214"/><c r="D62" s="214"><f t="shared" ref="D62:S62" si="8">SUM(D59:D61)</f><v>596</v></c><c r="E62" s="214"/><c r="F62" s="53"/><c r="G62" s="214"/><c r="H62" s="214"/><c r="I62" s="214"><f t="shared" si="8"/><v>596</v></c><c r="J62" s="214"><v>25</v></c><c r="K62" s="214"><v>37</v></c><c r="L62" s="214"><v>1031</v></c><c r="M62" s="53"/><c r="N62" s="214"><v>200</v></c><c r="O62" s="214"/><c r="P62" s="214"/><c r="Q62" s="214"/><c r="R62" s="214"><v>1293</v></c><c r="S62" s="214"><f t="shared" si="8"/><v>1889</v></c><c r="T62" s="53"/><c r="U62" s="53"/><c r="V62" s="324"/><c r="W62" s="325"/><c r="X62" s="325"/><c r="Y62" s="326"/><c r="Z62" s="325"/><c r="AA62" s="324"><v>1889</v></c><c r="AB62" s="326"/><c r="AC62" s="326"><v>1889</v></c><c r="AD62" s="325"/></row><row r="63" spans="1:30" ht="15.75"><c r="A63" s="266"/><c r="B63" s="266"/><c r="C63" s="284"/><c r="D63" s="284"/><c r="E63" s="284"/><c r="F63" s="284"/><c r="G63" s="284"/><c r="H63" s="284"/><c r="I63" s="284"/><c r="J63" s="284"/><c r="K63" s="284"/><c r="L63" s="284"/><c r="M63" s="284"/><c r="N63" s="284"/><c r="O63" s="284"/><c r="P63" s="284"/><c r="Q63" s="284"/><c r="R63" s="284"/><c r="S63" s="284"/><c r="T63" s="284"/><c r="U63" s="284"/><c r="V63" s="284"/><c r="W63" s="284"/><c r="X63" s="284"/><c r="Y63" s="284"/><c r="Z63" s="284"/><c r="AA63" s="284"/><c r="AB63" s="284"/><c r="AC63" s="284"/><c r="AD63" s="284"/></row><row r="64" spans="1:30"><c r="A64" s="221"/><c r="B64" s="221"/><c r="C64" s="251"/><c r="D64" s="251"/><c r="E64" s="251"/><c r="F64" s="251"/><c r="G64" s="251"/><c r="H64" s="251"/><c r="I64" s="251"/><c r="J64" s="251"/><c r="K64" s="251"/><c r="L64" s="251"/><c r="M64" s="251"/><c r="N64" s="251"/><c r="O64" s="251"/><c r="P64" s="251"/><c r="Q64" s="251"/><c r="R64" s="251"/><c r="S64" s="251"/><c r="T64" s="251"/><c r="U64" s="251"/><c r="V64" s="251"/><c r="W64" s="251"/><c r="X64" s="251"/><c r="Y64" s="251"/><c r="Z64" s="251"/><c r="AA64" s="251"/><c r="AB64" s="251"/><c r="AC64" s="251"/><c r="AD64" s="251"/></row><row r="65" spans="1:30" ht="31.5"><c r="A65" s="221"/><c r="B65" s="75" t="str"><f>Translation!A127</f><v>ENERGIA PRIMARIA CONVERTITA IN ENERGIA SECONDARIA (consumo di energia primaria)</v></c><c r="C65" s="252"/><c r="D65" s="252"/><c r="E65" s="252"/><c r="F65" s="252"/><c r="G65" s="252"/><c r="H65" s="252"/><c r="I65" s="252"/><c r="J65" s="252"/><c r="K65" s="252"/><c r="L65" s="252"/><c r="M65" s="252"/><c r="N65" s="252"/><c r="O65" s="252"/><c r="P65" s="252"/><c r="Q65" s="252"/><c r="R65" s="252"/><c r="S65" s="246"/><c r="T65" s="268" t="str"><f>Translation!$A$21</f><v>[MWh]</v></c><c r="U65" s="251"/><c r="V65" s="251"/><c r="W65" s="253"/><c r="X65" s="251"/><c r="Y65" s="251"/><c r="Z65" s="251"/><c r="AA65" s="251"/><c r="AB65" s="251"/><c r="AC65" s="251"/><c r="AD65" s="251"/></row><row r="66" spans="1:30" ht="15.75" customHeight="1"><c r="A66" s="266"/><c r="B66" s="404" t="str"><f>Translation!A121</f><v>SETTORE DI PRODUZIONE</v></c><c r="C66" s="421" t="str"><f>Translation!A143</f><v>FONTE ENERGIA PRIMARIA</v></c><c r="D66" s="422"/><c r="E66" s="422"/><c r="F66" s="422"/><c r="G66" s="422"/><c r="H66" s="422"/><c r="I66" s="422"/><c r="J66" s="422"/><c r="K66" s="422"/><c r="L66" s="422"/><c r="M66" s="422"/><c r="N66" s="422"/><c r="O66" s="422"/><c r="P66" s="422"/><c r="Q66" s="422"/><c r="R66" s="422"/><c r="S66" s="423"/><c r="T66" s="425" t="str"><f>Translation!A128</f><v>Perdite nella conversione da energia primaria a energia secondaria</v></c><c r="U66" s="284"/><c r="V66" s="251"/><c r="W66" s="254"/><c r="X66" s="251"/><c r="Y66" s="251"/><c r="Z66" s="251"/><c r="AA66" s="251"/><c r="AB66" s="251"/><c r="AC66" s="251"/><c r="AD66" s="251"/></row><row r="67" spans="1:30" ht="15.75" customHeight="1"><c r="A67" s="266"/><c r="B67" s="405"/><c r="C67" s="421" t="str"><f>Translation!A99</f><v>Combustibili fossili</v></c><c r="D67" s="422"/><c r="E67" s="422"/><c r="F67" s="422"/><c r="G67" s="422"/><c r="H67" s="422"/><c r="I67" s="423"/><c r="J67" s="421" t="str"><f>Translation!A108</f><v>Fonti di energia rinnovabile</v></c><c r="K67" s="422"/><c r="L67" s="422"/><c r="M67" s="422"/><c r="N67" s="422"/><c r="O67" s="422"/><c r="P67" s="422"/><c r="Q67" s="422"/><c r="R67" s="423"/><c r="S67" s="424" t="str"><f>Translation!A119</f><v>TOTALE</v></c><c r="T67" s="426"/><c r="U67" s="284"/><c r="V67" s="251"/><c r="W67" s="254"/><c r="X67" s="251"/><c r="Y67" s="251"/><c r="Z67" s="251"/><c r="AA67" s="251"/><c r="AB67" s="251"/><c r="AC67" s="251"/><c r="AD67" s="251"/></row><row r="68" spans="1:30" ht="47.25"><c r="A68" s="266"/><c r="B68" s="296" t="str"><f>Translation!A123</f><v>Produzione di energia</v></c><c r="C68" s="297" t="str"><f>Translation!A100</f><v>Olio combustibile</v></c><c r="D68" s="297" t="str"><f>Translation!A101</f><v>Diesel</v></c><c r="E68" s="297" t="str"><f>Translation!A102</f><v>Benzina</v></c><c r="F68" s="297" t="str"><f>Translation!A103</f><v>GPL</v></c><c r="G68" s="297" t="str"><f>Translation!A104</f><v>Gas naturali</v></c><c r="H68" s="297" t="str"><f>Translation!A105</f><v>Carbone</v></c><c r="I68" s="297" t="str"><f>Translation!A117</f><v>Totale parziale</v></c><c r="J68" s="297" t="str"><f>Translation!A109</f><v>Idrogeno</v></c><c r="K68" s="297" t="str"><f>Translation!A110</f><v>Eolico</v></c><c r="L68" s="297" t="str"><f>Translation!A111</f><v>Solare</v></c><c r="M68" s="297" t="str"><f>Translation!A112</f><v>Geotermico</v></c><c r="N68" s="297" t="str"><f>Translation!A113</f><v>Oceanico</v></c><c r="O68" s="297" t="str"><f>Translation!A114</f><v>Biomassa</v></c><c r="P68" s="297" t="str"><f>Translation!A115</f><v>Rifiuti urbani</v></c><c r="Q68" s="297" t="str"><f>Translation!A116</f><v>Recupero di energia</v></c><c r="R68" s="297" t="str"><f>Translation!A117</f><v>Totale parziale</v></c><c r="S68" s="424"/><c r="T68" s="427"/><c r="U68" s="284"/><c r="V68" s="251"/><c r="W68" s="254"/><c r="X68" s="251"/><c r="Y68" s="251"/><c r="Z68" s="251"/><c r="AA68" s="251"/><c r="AB68" s="251"/><c r="AC68" s="251"/><c r="AD68" s="251"/></row><row r="69" spans="1:30" ht="15.75" customHeight="1"><c r="A69" s="266"/><c r="B69" s="286" t="str"><f>Translation!A124</f><v>Elettricità</v></c><c r="C69" s="215"/><c r="D69" s="215"><v>596</v></c><c r="E69" s="215"/><c r="F69" s="215"/><c r="G69" s="215"/><c r="H69" s="215"/><c r="I69" s="48"><f>SUM(C69:H69)</f><v>596</v></c><c r="J69" s="173"><v>25</v></c><c r="K69" s="173"><v>37</v></c><c r="L69" s="173"><v>1031</v></c><c r="M69" s="173"/><c r="N69" s="173"><v>200</v></c><c r="O69" s="215"/><c r="P69" s="173"/><c r="Q69" s="173"/><c r="R69" s="48"><v>1293</v></c><c r="S69" s="48"><f>I69+R69</f><v>1889</v></c><c r="T69" s="60"/><c r="U69" s="284"/><c r="V69" s="251"/><c r="W69" s="255"/><c r="X69" s="251"/><c r="Y69" s="251"/><c r="Z69" s="251"/><c r="AA69" s="251"/><c r="AB69" s="251"/><c r="AC69" s="251"/><c r="AD69" s="251"/></row><row r="70" spans="1:30" ht="15.75"><c r="A70" s="266"/><c r="B70" s="286" t="str"><f>Translation!A125</f><v>Caldo</v></c><c r="C70" s="215"/><c r="D70" s="215"/><c r="E70" s="215"/><c r="F70" s="215"/><c r="G70" s="215"/><c r="H70" s="215"/><c r="I70" s="48"/><c r="J70" s="173"/><c r="K70" s="173"/><c r="L70" s="173"/><c r="M70" s="173"/><c r="N70" s="173"/><c r="O70" s="215"/><c r="P70" s="173"/><c r="Q70" s="173"/><c r="R70" s="48"/><c r="S70" s="48"/><c r="T70" s="60"/><c r="U70" s="284"/><c r="V70" s="251"/><c r="W70" s="255"/><c r="X70" s="251"/><c r="Y70" s="251"/><c r="Z70" s="251"/><c r="AA70" s="251"/><c r="AB70" s="251"/><c r="AC70" s="251"/><c r="AD70" s="251"/></row><row r="71" spans="1:30" ht="15.75"><c r="A71" s="266"/><c r="B71" s="286" t="str"><f>Translation!A126</f><v>Freddo</v></c><c r="C71" s="215"/><c r="D71" s="215"/><c r="E71" s="215"/><c r="F71" s="215"/><c r="G71" s="215"/><c r="H71" s="215"/><c r="I71" s="48"/><c r="J71" s="215"/><c r="K71" s="215"/><c r="L71" s="215"/><c r="M71" s="215"/><c r="N71" s="215"/><c r="O71" s="215"/><c r="P71" s="215"/><c r="Q71" s="215"/><c r="R71" s="48"/><c r="S71" s="48"/><c r="T71" s="60"/><c r="U71" s="284"/><c r="V71" s="251"/><c r="W71" s="255"/><c r="X71" s="251"/><c r="Y71" s="251"/><c r="Z71" s="251"/><c r="AA71" s="251"/><c r="AB71" s="251"/><c r="AC71" s="251"/><c r="AD71" s="251"/></row><row r="72" spans="1:30" ht="15.75" customHeight="1"><c r="A72" s="272"/><c r="B72" s="273" t="str"><f>Translation!A119</f><v>TOTALE</v></c><c r="C72" s="214"/><c r="D72" s="214"><f t="shared" ref="D72:S72" si="9">SUM(D69:D71)</f><v>596</v></c><c r="E72" s="214"/><c r="F72" s="53"/><c r="G72" s="214"/><c r="H72" s="214"/><c r="I72" s="214"><f t="shared" si="9"/><v>596</v></c><c r="J72" s="214"><v>25</v></c><c r="K72" s="214"><v>37</v></c><c r="L72" s="214"><v>1031</v></c><c r="M72" s="53"/><c r="N72" s="214"><v>200</v></c><c r="O72" s="214"/><c r="P72" s="214"/><c r="Q72" s="214"/><c r="R72" s="214"><v>1293</v></c><c r="S72" s="214"><f t="shared" si="9"/><v>1889</v></c><c r="T72" s="53"/><c r="U72" s="53"/><c r="V72" s="24"/><c r="W72" s="17"/><c r="X72" s="17"/><c r="Y72" s="17"/><c r="Z72" s="17"/><c r="AA72" s="17"/><c r="AB72" s="17"/><c r="AC72" s="17"/><c r="AD72" s="17"/></row><row r="73" spans="1:30" ht="15.75"><c r="A73" s="266"/><c r="B73" s="298"/><c r="C73" s="266"/><c r="D73" s="266"/><c r="E73" s="266"/><c r="F73" s="266"/><c r="G73" s="266"/><c r="H73" s="266"/><c r="I73" s="266"/><c r="J73" s="266"/><c r="K73" s="266"/><c r="L73" s="266"/><c r="M73" s="266"/><c r="N73" s="266"/><c r="O73" s="266"/><c r="P73" s="266"/><c r="Q73" s="266"/><c r="R73" s="266"/><c r="S73" s="266"/><c r="T73" s="266"/><c r="U73" s="266"/><c r="V73" s="221"/><c r="W73" s="221"/><c r="X73" s="221"/><c r="Y73" s="221"/><c r="Z73" s="221"/><c r="AA73" s="221"/><c r="AB73" s="221"/><c r="AC73" s="221"/><c r="AD73" s="221"/></row><row r="74" spans="1:30" ht="31.5"><c r="A74" s="221"/><c r="B74" s="75" t="str"><f>Translation!A144</f><v>DOMANDA ENERGIA PRIMARIA</v></c><c r="C74" s="249"/><c r="D74" s="249"/><c r="E74" s="249"/><c r="F74" s="249"/><c r="G74" s="249"/><c r="H74" s="249"/><c r="I74" s="249"/><c r="J74" s="249"/><c r="K74" s="249"/><c r="L74" s="249"/><c r="M74" s="249"/><c r="N74" s="249"/><c r="O74" s="249"/><c r="P74" s="249"/><c r="Q74" s="249"/><c r="R74" s="249"/><c r="S74" s="221"/><c r="T74" s="221"/><c r="U74" s="221"/><c r="V74" s="221"/><c r="W74" s="221"/><c r="X74" s="221"/><c r="Y74" s="268" t="str"><f>Translation!$A$21</f><v>[MWh]</v></c><c r="Z74" s="221"/><c r="AA74" s="221"/><c r="AB74" s="221"/><c r="AC74" s="221"/><c r="AD74" s="221"/></row><row r="75" spans="1:30" ht="15.75" customHeight="1"><c r="A75" s="266"/><c r="B75" s="435" t="str"><f>Translation!A123</f><v>Produzione di energia</v></c><c r="C75" s="406" t="str"><f>Translation!A143</f><v>FONTE ENERGIA PRIMARIA</v></c><c r="D75" s="407"/><c r="E75" s="407"/><c r="F75" s="407"/><c r="G75" s="407"/><c r="H75" s="407"/><c r="I75" s="407"/><c r="J75" s="407"/><c r="K75" s="407"/><c r="L75" s="407"/><c r="M75" s="407"/><c r="N75" s="407"/><c r="O75" s="407"/><c r="P75" s="407"/><c r="Q75" s="407"/><c r="R75" s="407"/><c r="S75" s="407"/><c r="T75" s="407"/><c r="U75" s="407"/><c r="V75" s="407"/><c r="W75" s="407"/><c r="X75" s="407"/><c r="Y75" s="408"/><c r="Z75" s="266"/><c r="AA75" s="221"/><c r="AB75" s="221"/><c r="AC75" s="221"/><c r="AD75" s="221"/></row><row r="76" spans="1:30" ht="15.75" customHeight="1"><c r="A76" s="266"/><c r="B76" s="436"/><c r="C76" s="406" t="str"><f>Translation!A99</f><v>Combustibili fossili</v></c><c r="D76" s="407"/><c r="E76" s="407"/><c r="F76" s="407"/><c r="G76" s="407"/><c r="H76" s="407"/><c r="I76" s="408"/><c r="J76" s="406" t="str"><f>Translation!A108</f><v>Fonti di energia rinnovabile</v></c><c r="K76" s="407"/><c r="L76" s="407"/><c r="M76" s="407"/><c r="N76" s="407"/><c r="O76" s="407"/><c r="P76" s="407"/><c r="Q76" s="407"/><c r="R76" s="408"/><c r="S76" s="415" t="str"><f>Translation!A124</f><v>Elettricità</v></c><c r="T76" s="416"/><c r="U76" s="416"/><c r="V76" s="417"/><c r="W76" s="288" t="str"><f>Translation!A125</f><v>Caldo</v></c><c r="X76" s="288" t="str"><f>Translation!A126</f><v>Freddo</v></c><c r="Y76" s="404" t="str"><f>Translation!A119</f><v>TOTALE</v></c><c r="Z76" s="266"/><c r="AA76" s="221"/><c r="AB76" s="221"/><c r="AC76" s="221"/><c r="AD76" s="221"/></row><row r="77" spans="1:30" ht="47.25"><c r="A77" s="266"/><c r="B77" s="437"/><c r="C77" s="219" t="str"><f>Translation!A100</f><v>Olio combustibile</v></c><c r="D77" s="219" t="str"><f>Translation!A101</f><v>Diesel</v></c><c r="E77" s="219" t="str"><f>Translation!A102</f><v>Benzina</v></c><c r="F77" s="219" t="str"><f>Translation!A103</f><v>GPL</v></c><c r="G77" s="219" t="str"><f>Translation!A104</f><v>Gas naturali</v></c><c r="H77" s="219" t="str"><f>Translation!A105</f><v>Carbone</v></c><c r="I77" s="219" t="str"><f>Translation!A117</f><v>Totale parziale</v></c><c r="J77" s="219" t="str"><f>Translation!A109</f><v>Idrogeno</v></c><c r="K77" s="219" t="str"><f>Translation!A110</f><v>Eolico</v></c><c r="L77" s="219" t="str"><f>Translation!A111</f><v>Solare</v></c><c r="M77" s="219" t="str"><f>Translation!A112</f><v>Geotermico</v></c><c r="N77" s="219" t="str"><f>Translation!A113</f><v>Oceanico</v></c><c r="O77" s="219" t="str"><f>Translation!A114</f><v>Biomassa</v></c><c r="P77" s="219" t="str"><f>Translation!A115</f><v>Rifiuti urbani</v></c><c r="Q77" s="219" t="str"><f>Translation!A116</f><v>Recupero di energia</v></c><c r="R77" s="219" t="str"><f>Translation!A117</f><v>Totale parziale</v></c><c r="S77" s="280" t="str"><f>Translation!A145</f><v>Elettricità importata (cavo)</v></c><c r="T77" s="280" t="str"><f>Translation!A146</f><v>Elettricità esportata (cavo)</v></c><c r="U77" s="280" t="str"><f>Translation!A137</f><v>Riesportazione e consumo esterno</v></c><c r="V77" s="281" t="str"><f>Translation!A117</f><v>Totale parziale</v></c><c r="W77" s="281" t="str"><f>Translation!A137</f><v>Riesportazione e consumo esterno</v></c><c r="X77" s="281" t="str"><f>Translation!A137</f><v>Riesportazione e consumo esterno</v></c><c r="Y77" s="405"/><c r="Z77" s="266"/><c r="AA77" s="221"/><c r="AB77" s="221"/><c r="AC77" s="221"/><c r="AD77" s="221"/></row><row r="78" spans="1:30" ht="15.75" customHeight="1"><c r="A78" s="272"/><c r="B78" s="273" t="str"><f>Translation!A119</f><v>TOTALE</v></c><c r="C78" s="214"/><c r="D78" s="214"><f t="shared" ref="D78:F78" si="10">H48+D72</f><v>5069</v></c><c r="E78" s="214"><f t="shared" si="10"/><v>3374</v></c><c r="F78" s="53"><f t="shared" si="10"/><v>1009</v></c><c r="G78" s="214"/><c r="H78" s="214"/><c r="I78" s="214"><f>SUM(C78:H78)</f><v>9452</v></c><c r="J78" s="214"><v>25</v></c><c r="K78" s="214"><v>37</v></c><c r="L78" s="214"><v>1031</v></c><c r="M78" s="53"/><c r="N78" s="214"><v>200</v></c><c r="O78" s="214"/><c r="P78" s="214"/><c r="Q78" s="214"/><c r="R78" s="214"><v>1293</v></c><c r="S78" s="214"/><c r="T78" s="53"/><c r="U78" s="53"/><c r="V78" s="324"/><c r="W78" s="325"/><c r="X78" s="325"/><c r="Y78" s="326"><v>10745</v></c><c r="Z78" s="17"/><c r="AA78" s="17"/><c r="AB78" s="17"/><c r="AC78" s="17"/><c r="AD78" s="17"/></row><row r="79" spans="1:30" ht="15.75"><c r="A79" s="290"/><c r="B79" s="291"/><c r="C79" s="290"/><c r="D79" s="290"/><c r="E79" s="290"/><c r="F79" s="290"/><c r="G79" s="290"/><c r="H79" s="290"/><c r="I79" s="290"/><c r="J79" s="290"/><c r="K79" s="290"/><c r="L79" s="290"/><c r="M79" s="290"/><c r="N79" s="290"/><c r="O79" s="290"/><c r="P79" s="290"/><c r="Q79" s="290"/><c r="R79" s="290"/><c r="S79" s="290"/><c r="T79" s="290"/><c r="U79" s="290"/><c r="V79" s="290"/><c r="W79" s="290"/><c r="X79" s="290"/><c r="Y79" s="290"/><c r="Z79" s="290"/><c r="AA79" s="258"/><c r="AB79" s="258"/><c r="AC79" s="258"/><c r="AD79" s="258"/></row><row r="80" spans="1:30"><c r="A80" s="258"/><c r="B80" s="259"/><c r="C80" s="258"/><c r="D80" s="258"/><c r="E80" s="258"/><c r="F80" s="258"/><c r="G80" s="258"/><c r="H80" s="258"/><c r="I80" s="258"/><c r="J80" s="258"/><c r="K80" s="258"/><c r="L80" s="258"/><c r="M80" s="258"/><c r="N80" s="258"/><c r="O80" s="258"/><c r="P80" s="258"/><c r="Q80" s="258"/><c r="R80" s="258"/><c r="S80" s="258"/><c r="T80" s="258"/><c r="U80" s="258"/><c r="V80" s="258"/><c r="W80" s="258"/><c r="X80" s="258"/><c r="Y80" s="258"/><c r="Z80" s="258"/><c r="AA80" s="258"/><c r="AB80" s="258"/><c r="AC80" s="258"/><c r="AD80" s="258"/></row><row r="81" spans="1:30"><c r="A81" s="258"/><c r="B81" s="259"/><c r="C81" s="258"/><c r="D81" s="258"/><c r="E81" s="258"/><c r="F81" s="258"/><c r="G81" s="258"/><c r="H81" s="258"/><c r="I81" s="258"/><c r="J81" s="258"/><c r="K81" s="258"/><c r="L81" s="258"/><c r="M81" s="258"/><c r="N81" s="258"/><c r="O81" s="258"/><c r="P81" s="258"/><c r="Q81" s="258"/><c r="R81" s="258"/><c r="S81" s="258"/><c r="T81" s="258"/><c r="U81" s="258"/><c r="V81" s="258"/><c r="W81" s="258"/><c r="X81" s="258"/><c r="Y81" s="258"/><c r="Z81" s="258"/><c r="AA81" s="258"/><c r="AB81" s="258"/><c r="AC81" s="258"/><c r="AD81" s="258"/></row><row r="82" spans="1:30"><c r="A82" s="258"/><c r="B82" s="259"/><c r="C82" s="258"/><c r="D82" s="258"/><c r="E82" s="258"/><c r="F82" s="258"/><c r="G82" s="258"/><c r="H82" s="258"/><c r="I82" s="258"/><c r="J82" s="258"/><c r="K82" s="258"/><c r="L82" s="258"/><c r="M82" s="258"/><c r="N82" s="258"/><c r="O82" s="258"/><c r="P82" s="258"/><c r="Q82" s="258"/><c r="R82" s="258"/><c r="S82" s="258"/><c r="T82" s="258"/><c r="U82" s="258"/><c r="V82" s="258"/><c r="W82" s="258"/><c r="X82" s="258"/><c r="Y82" s="258"/><c r="Z82" s="258"/><c r="AA82" s="258"/><c r="AB82" s="258"/><c r="AC82" s="258"/><c r="AD82" s="258"/></row><row r="83" spans="1:30" ht="31.5"><c r="A83" s="221"/><c r="B83" s="75" t="str"><f>Translation!A129</f><v>EFFICIENZA CONVERSIONE ENERGETICA</v></c><c r="C83" s="252"/><c r="D83" s="252"/><c r="E83" s="252"/><c r="F83" s="252"/><c r="G83" s="252"/><c r="H83" s="252"/><c r="I83" s="252"/><c r="J83" s="252"/><c r="K83" s="252"/><c r="L83" s="252"/><c r="M83" s="252"/><c r="N83" s="252"/><c r="O83" s="252"/><c r="P83" s="252"/><c r="Q83" s="252"/><c r="R83" s="252"/><c r="S83" s="268" t="str"><f>Translation!$A$22</f><v>[%]</v></c><c r="T83" s="253"/><c r="U83" s="221"/><c r="V83" s="251"/><c r="W83" s="251"/><c r="X83" s="253"/><c r="Y83" s="251"/><c r="Z83" s="251"/><c r="AA83" s="251"/><c r="AB83" s="251"/><c r="AC83" s="251"/><c r="AD83" s="251"/></row><row r="84" spans="1:30" ht="15.75" customHeight="1"><c r="A84" s="266"/><c r="B84" s="404" t="str"><f>Translation!A121</f><v>SETTORE DI PRODUZIONE</v></c><c r="C84" s="421" t="str"><f>Translation!A143</f><v>FONTE ENERGIA PRIMARIA</v></c><c r="D84" s="422"/><c r="E84" s="422"/><c r="F84" s="422"/><c r="G84" s="422"/><c r="H84" s="422"/><c r="I84" s="422"/><c r="J84" s="422"/><c r="K84" s="422"/><c r="L84" s="422"/><c r="M84" s="422"/><c r="N84" s="422"/><c r="O84" s="422"/><c r="P84" s="422"/><c r="Q84" s="422"/><c r="R84" s="422"/><c r="S84" s="423"/><c r="T84" s="295"/><c r="U84" s="266"/><c r="V84" s="251"/><c r="W84" s="251"/><c r="X84" s="254"/><c r="Y84" s="251"/><c r="Z84" s="251"/><c r="AA84" s="251"/><c r="AB84" s="251"/><c r="AC84" s="251"/><c r="AD84" s="251"/></row><row r="85" spans="1:30" ht="15.75" customHeight="1"><c r="A85" s="266"/><c r="B85" s="405"/><c r="C85" s="421" t="str"><f>Translation!A99</f><v>Combustibili fossili</v></c><c r="D85" s="422"/><c r="E85" s="422"/><c r="F85" s="422"/><c r="G85" s="422"/><c r="H85" s="422"/><c r="I85" s="423"/><c r="J85" s="421" t="str"><f>Translation!A108</f><v>Fonti di energia rinnovabile</v></c><c r="K85" s="422"/><c r="L85" s="422"/><c r="M85" s="422"/><c r="N85" s="422"/><c r="O85" s="422"/><c r="P85" s="422"/><c r="Q85" s="422"/><c r="R85" s="423"/><c r="S85" s="424" t="str"><f>Translation!A119</f><v>TOTALE</v></c><c r="T85" s="295"/><c r="U85" s="266"/><c r="V85" s="251"/><c r="W85" s="251"/><c r="X85" s="254"/><c r="Y85" s="251"/><c r="Z85" s="251"/><c r="AA85" s="251"/><c r="AB85" s="251"/><c r="AC85" s="251"/><c r="AD85" s="251"/></row><row r="86" spans="1:30" ht="47.25"><c r="A86" s="266"/><c r="B86" s="296" t="str"><f>Translation!A123</f><v>Produzione di energia</v></c><c r="C86" s="297" t="str"><f>Translation!A100</f><v>Olio combustibile</v></c><c r="D86" s="297" t="str"><f>Translation!A101</f><v>Diesel</v></c><c r="E86" s="297" t="str"><f>Translation!A102</f><v>Benzina</v></c><c r="F86" s="297" t="str"><f>Translation!A103</f><v>GPL</v></c><c r="G86" s="297" t="str"><f>Translation!A104</f><v>Gas naturali</v></c><c r="H86" s="297" t="str"><f>Translation!A105</f><v>Carbone</v></c><c r="I86" s="297" t="str"><f>Translation!A117</f><v>Totale parziale</v></c><c r="J86" s="297" t="str"><f>Translation!A109</f><v>Idrogeno</v></c><c r="K86" s="297" t="str"><f>Translation!A110</f><v>Eolico</v></c><c r="L86" s="297" t="str"><f>Translation!A111</f><v>Solare</v></c><c r="M86" s="297" t="str"><f>Translation!A112</f><v>Geotermico</v></c><c r="N86" s="297" t="str"><f>Translation!A113</f><v>Oceanico</v></c><c r="O86" s="297" t="str"><f>Translation!A114</f><v>Biomassa</v></c><c r="P86" s="297" t="str"><f>Translation!A115</f><v>Rifiuti urbani</v></c><c r="Q86" s="297" t="str"><f>Translation!A116</f><v>Recupero di energia</v></c><c r="R86" s="297" t="str"><f>Translation!A117</f><v>Totale parziale</v></c><c r="S86" s="424"/><c r="T86" s="295"/><c r="U86" s="266"/><c r="V86" s="251"/><c r="W86" s="251"/><c r="X86" s="254"/><c r="Y86" s="251"/><c r="Z86" s="251"/><c r="AA86" s="251"/><c r="AB86" s="251"/><c r="AC86" s="251"/><c r="AD86" s="251"/></row><row r="87" spans="1:30" ht="15.75" customHeight="1"><c r="A87" s="266"/><c r="B87" s="286" t="str"><f>Translation!A124</f><v>Elettricità</v></c><c r="C87" s="176" t="str"><f t="shared" ref="C87:P89" si="11">IF(C69&gt;0,C59/C69,"-")</f><v>-</v></c><c r="D87" s="176"><f t="shared" si="11"/><v>1</v></c><c r="E87" s="176" t="str"><f t="shared" si="11"/><v>-</v></c><c r="F87" s="176" t="str"><f t="shared" si="11"/><v>-</v></c><c r="G87" s="176" t="str"><f t="shared" si="11"/><v>-</v></c><c r="H87" s="176" t="str"><f t="shared" si="11"/><v>-</v></c><c r="I87" s="56"><f t="shared" si="11"/><v>1</v></c><c r="J87" s="176"><f t="shared" si="11"/><v>1</v></c><c r="K87" s="176"><f t="shared" si="11"/><v>1</v></c><c r="L87" s="176"><f t="shared" si="11"/><v>1</v></c><c r="M87" s="176" t="str"><f t="shared" si="11"/><v>-</v></c><c r="N87" s="176"><f t="shared" si="11"/><v>1</v></c><c r="O87" s="176" t="str"><f t="shared" si="11"/><v>-</v></c><c r="P87" s="176" t="str"><f t="shared" si="11"/><v>-</v></c><c r="Q87" s="176" t="s"><v>521</v></c><c r="R87" s="56"><f t="shared" ref="R87:S89" si="12">IF(R69&gt;0,R59/R69,"-")</f><v>1</v></c><c r="S87" s="56"><f t="shared" si="12"/><v>1</v></c><c r="T87" s="287"/><c r="U87" s="266"/><c r="V87" s="251"/><c r="W87" s="251"/><c r="X87" s="255"/><c r="Y87" s="251"/><c r="Z87" s="251"/><c r="AA87" s="251"/><c r="AB87" s="251"/><c r="AC87" s="251"/><c r="AD87" s="251"/></row><row r="88" spans="1:30" ht="15.75"><c r="A88" s="266"/><c r="B88" s="286" t="str"><f>Translation!A125</f><v>Caldo</v></c><c r="C88" s="176" t="str"><f t="shared" si="11"/><v>-</v></c><c r="D88" s="176" t="str"><f t="shared" si="11"/><v>-</v></c><c r="E88" s="176" t="str"><f t="shared" si="11"/><v>-</v></c><c r="F88" s="176" t="str"><f t="shared" si="11"/><v>-</v></c><c r="G88" s="176" t="str"><f t="shared" si="11"/><v>-</v></c><c r="H88" s="176" t="str"><f t="shared" si="11"/><v>-</v></c><c r="I88" s="56" t="str"><f t="shared" si="11"/><v>-</v></c><c r="J88" s="176" t="str"><f t="shared" si="11"/><v>-</v></c><c r="K88" s="176" t="str"><f t="shared" si="11"/><v>-</v></c><c r="L88" s="176" t="str"><f t="shared" si="11"/><v>-</v></c><c r="M88" s="176" t="str"><f t="shared" si="11"/><v>-</v></c><c r="N88" s="176" t="str"><f t="shared" si="11"/><v>-</v></c><c r="O88" s="176" t="str"><f t="shared" si="11"/><v>-</v></c><c r="P88" s="176" t="str"><f t="shared" si="11"/><v>-</v></c><c r="Q88" s="176" t="s"><v>521</v></c><c r="R88" s="56" t="str"><f t="shared" si="12"/><v>-</v></c><c r="S88" s="56" t="str"><f t="shared" si="12"/><v>-</v></c><c r="T88" s="287"/><c r="U88" s="266"/><c r="V88" s="251"/><c r="W88" s="251"/><c r="X88" s="255"/><c r="Y88" s="251"/><c r="Z88" s="251"/><c r="AA88" s="251"/><c r="AB88" s="251"/><c r="AC88" s="251"/><c r="AD88" s="251"/></row><row r="89" spans="1:30" ht="15.75"><c r="A89" s="266"/><c r="B89" s="286" t="str"><f>Translation!A126</f><v>Freddo</v></c><c r="C89" s="176" t="str"><f t="shared" si="11"/><v>-</v></c><c r="D89" s="176" t="str"><f t="shared" si="11"/><v>-</v></c><c r="E89" s="176" t="str"><f t="shared" si="11"/><v>-</v></c><c r="F89" s="176" t="str"><f t="shared" si="11"/><v>-</v></c><c r="G89" s="176" t="str"><f t="shared" si="11"/><v>-</v></c><c r="H89" s="176" t="str"><f t="shared" si="11"/><v>-</v></c><c r="I89" s="56" t="str"><f t="shared" si="11"/><v>-</v></c><c r="J89" s="176" t="str"><f t="shared" si="11"/><v>-</v></c><c r="K89" s="176" t="str"><f t="shared" si="11"/><v>-</v></c><c r="L89" s="176" t="str"><f t="shared" si="11"/><v>-</v></c><c r="M89" s="176" t="str"><f t="shared" si="11"/><v>-</v></c><c r="N89" s="176" t="str"><f t="shared" si="11"/><v>-</v></c><c r="O89" s="176" t="str"><f t="shared" si="11"/><v>-</v></c><c r="P89" s="176" t="str"><f t="shared" si="11"/><v>-</v></c><c r="Q89" s="176" t="s"><v>521</v></c><c r="R89" s="56" t="str"><f t="shared" si="12"/><v>-</v></c><c r="S89" s="56" t="str"><f t="shared" si="12"/><v>-</v></c><c r="T89" s="287"/><c r="U89" s="266"/><c r="V89" s="251"/><c r="W89" s="251"/><c r="X89" s="255"/><c r="Y89" s="251"/><c r="Z89" s="251"/><c r="AA89" s="251"/><c r="AB89" s="251"/><c r="AC89" s="251"/><c r="AD89" s="251"/></row><row r="90" spans="1:30"><c r="A90" s="221"/><c r="B90" s="257"/><c r="C90" s="221"/><c r="D90" s="221"/><c r="E90" s="221"/><c r="F90" s="221"/><c r="G90" s="221"/><c r="H90" s="221"/><c r="I90" s="221"/><c r="J90" s="221"/><c r="K90" s="221"/><c r="L90" s="221"/><c r="M90" s="221"/><c r="N90" s="221"/><c r="O90" s="221"/><c r="P90" s="221"/><c r="Q90" s="221"/><c r="R90" s="221"/><c r="S90" s="221"/><c r="T90" s="221"/><c r="U90" s="221"/><c r="V90" s="221"/><c r="W90" s="221"/><c r="X90" s="221"/><c r="Y90" s="221"/><c r="Z90" s="221"/><c r="AA90" s="221"/><c r="AB90" s="221"/><c r="AC90" s="221"/><c r="AD90" s="221"/></row><row r="91" spans="1:30" ht="36"><c r="A91" s="113" t="s"><v>10</v></c><c r="B91" s="114" t="str"><f>Translation!A153</f><v>Riduzione delle emissioni di CO2 per anno di riferimento</v></c><c r="C91" s="236"/><c r="D91" s="237"/><c r="E91" s="236"/><c r="F91" s="237"/><c r="G91" s="236"/><c r="H91" s="237"/><c r="I91" s="236"/><c r="J91" s="237"/><c r="K91" s="245"/><c r="L91" s="245"/><c r="M91" s="245"/><c r="N91" s="245"/><c r="O91" s="238"/><c r="P91" s="238"/><c r="Q91" s="238"/><c r="R91" s="238"/><c r="S91" s="238"/><c r="T91" s="238"/><c r="U91" s="238"/><c r="V91" s="238"/><c r="W91" s="238"/><c r="X91" s="238"/><c r="Y91" s="238"/><c r="Z91" s="238"/><c r="AA91" s="238"/><c r="AB91" s="238"/><c r="AC91" s="238"/><c r="AD91" s="238"/></row><row r="92" spans="1:30" ht="31.5"><c r="A92" s="221"/><c r="B92" s="75" t="str"><f>Translation!A149</f><v>EMISSIONI DI CO2 DA USO FINALE</v></c><c r="C92" s="260"/><c r="D92" s="260"/><c r="E92" s="260"/><c r="F92" s="260"/><c r="G92" s="260"/><c r="H92" s="260"/><c r="I92" s="260"/><c r="J92" s="260"/><c r="K92" s="260"/><c r="L92" s="260"/><c r="M92" s="260"/><c r="N92" s="260"/><c r="O92" s="260"/><c r="P92" s="260"/><c r="Q92" s="260"/><c r="R92" s="260"/><c r="S92" s="260"/><c r="T92" s="260"/><c r="U92" s="294" t="str"><f>Translation!$A$17</f><v>[t CO2]</v></c><c r="V92" s="221"/><c r="W92" s="221"/><c r="X92" s="221"/><c r="Y92" s="221"/><c r="Z92" s="221"/><c r="AA92" s="221"/><c r="AB92" s="221"/><c r="AC92" s="221"/><c r="AD92" s="221"/></row><row r="93" spans="1:30" ht="15.75" customHeight="1"><c r="A93" s="266"/><c r="B93" s="413" t="str"><f>Translation!A56</f><v>SETTORE DELLA DOMANDA</v></c><c r="C93" s="429" t="str"><f>Translation!A94</f><v>ENERGIA PER USO FINALE</v></c><c r="D93" s="430"/><c r="E93" s="430"/><c r="F93" s="430"/><c r="G93" s="430"/><c r="H93" s="430"/><c r="I93" s="430"/><c r="J93" s="430"/><c r="K93" s="430"/><c r="L93" s="430"/><c r="M93" s="430"/><c r="N93" s="430"/><c r="O93" s="430"/><c r="P93" s="430"/><c r="Q93" s="430"/><c r="R93" s="430"/><c r="S93" s="430"/><c r="T93" s="430"/><c r="U93" s="431"/><c r="V93" s="266"/><c r="W93" s="221"/><c r="X93" s="221"/><c r="Y93" s="221"/><c r="Z93" s="221"/><c r="AA93" s="221"/><c r="AB93" s="221"/><c r="AC93" s="221"/><c r="AD93" s="221"/></row><row r="94" spans="1:30" ht="15.75" customHeight="1"><c r="A94" s="266"/><c r="B94" s="414"/><c r="C94" s="429" t="str"><f>Translation!A95</f><v>Servizi energetici centralizzati</v></c><c r="D94" s="430"/><c r="E94" s="430"/><c r="F94" s="431"/><c r="G94" s="429" t="str"><f>Translation!A99</f><v>Combustibili fossili</v></c><c r="H94" s="430"/><c r="I94" s="430"/><c r="J94" s="430"/><c r="K94" s="430"/><c r="L94" s="430"/><c r="M94" s="431"/><c r="N94" s="429" t="str"><f>Translation!A106</f><v>Fonti di energia rinnovabile (ad esclusione dell'elettricità e del calore venduti a reti pubbliche)</v></c><c r="O94" s="430"/><c r="P94" s="430"/><c r="Q94" s="430"/><c r="R94" s="430"/><c r="S94" s="430"/><c r="T94" s="431"/><c r="U94" s="432" t="str"><f>Translation!A119</f><v>TOTALE</v></c><c r="V94" s="266"/><c r="W94" s="221"/><c r="X94" s="221"/><c r="Y94" s="221"/><c r="Z94" s="221"/><c r="AA94" s="221"/><c r="AB94" s="221"/><c r="AC94" s="221"/><c r="AD94" s="221"/></row><row r="95" spans="1:30" ht="47.25"><c r="A95" s="266"/><c r="B95" s="270" t="str"><f>Translation!A58</f><v>Descrizione del settore</v></c><c r="C95" s="285" t="str"><f>Translation!A96</f><v>Elettricità da rete pubblica</v></c><c r="D95" s="285" t="str"><f>Translation!A97</f><v>Calore da teleriscaldamento</v></c><c r="E95" s="285" t="str"><f>Translation!A98</f><v>Freddo da telereffreddamento</v></c><c r="F95" s="285" t="str"><f>Translation!A117</f><v>Totale parziale</v></c><c r="G95" s="285" t="str"><f>Translation!A100</f><v>Olio combustibile</v></c><c r="H95" s="285" t="str"><f>Translation!A101</f><v>Diesel</v></c><c r="I95" s="285" t="str"><f>Translation!A102</f><v>Benzina</v></c><c r="J95" s="285" t="str"><f>Translation!A103</f><v>GPL</v></c><c r="K95" s="285" t="str"><f>Translation!A104</f><v>Gas naturali</v></c><c r="L95" s="285" t="str"><f>Translation!A105</f><v>Carbone</v></c><c r="M95" s="285" t="str"><f>Translation!A117</f><v>Totale parziale</v></c><c r="N95" s="285" t="str"><f>Translation!A109</f><v>Idrogeno</v></c><c r="O95" s="285" t="str"><f>Translation!A110</f><v>Eolico</v></c><c r="P95" s="285" t="str"><f>Translation!A111</f><v>Solare</v></c><c r="Q95" s="285" t="str"><f>Translation!A112</f><v>Geotermico</v></c><c r="R95" s="285" t="str"><f>Translation!A113</f><v>Oceanico</v></c><c r="S95" s="285" t="str"><f>Translation!A114</f><v>Biomassa</v></c><c r="T95" s="285" t="str"><f>Translation!A117</f><v>Totale parziale</v></c><c r="U95" s="433"/><c r="V95" s="266"/><c r="W95" s="221"/><c r="X95" s="221"/><c r="Y95" s="221"/><c r="Z95" s="221"/><c r="AA95" s="221"/><c r="AB95" s="221"/><c r="AC95" s="221"/><c r="AD95" s="221"/></row><row r="96" spans="1:30" ht="15.75" customHeight="1"><c r="A96" s="272"/><c r="B96" s="273" t="str"><f>Translation!A60</f><v>RESIDENZIALE</v></c><c r="C96" s="214"><v>109</v></c><c r="D96" s="214"/><c r="E96" s="214"/><c r="F96" s="53"><f t="shared" ref="F96:F127" si="13">SUM(C96:E96)</f><v>109</v></c><c r="G96" s="214"/><c r="H96" s="214"><f t="shared" ref="H96:J96" si="14">SUM(H97:H105)</f><v>71.555999999999997</v></c><c r="I96" s="214"/><c r="J96" s="214"><f t="shared" si="14"/><v>107.92</v></c><c r="K96" s="214"/><c r="L96" s="214"/><c r="M96" s="53"><v>180</v></c><c r="N96" s="214"/><c r="O96" s="214"/><c r="P96" s="214"/><c r="Q96" s="214"/><c r="R96" s="214"/><c r="S96" s="214"/><c r="T96" s="53"/><c r="U96" s="53"><v>289</v></c><c r="V96" s="24"/><c r="W96" s="17"/><c r="X96" s="17"/><c r="Y96" s="17"/><c r="Z96" s="17"/><c r="AA96" s="17"/><c r="AB96" s="17"/><c r="AC96" s="17"/><c r="AD96" s="17"/></row><row r="97" spans="1:30" ht="15.75" customHeight="1"><c r="A97" s="272"/><c r="B97" s="274" t="str"><f>Translation!A61</f><v>Acqua calda</v></c><c r="C97" s="173"><f>IF(AND(C$48&gt;0,($S$134+$V$144)&gt;0), ($S$134+$V$144)/C$48,0)*C18</f><v>16.303691275167786</v></c><c r="D97" s="173"/><c r="E97" s="173"/><c r="F97" s="53"><f t="shared" si="13"/><v>16.303691275167786</v></c><c r="G97" s="173"/><c r="H97" s="173"><f>'CO2 factors'!D$7*H18</f><v>71.555999999999997</v></c><c r="I97" s="173"/><c r="J97" s="173"><f>'CO2 factors'!F$7*J18</f><v>15.12</v></c><c r="K97" s="173"/><c r="L97" s="173"/><c r="M97" s="53"><f t="shared" ref="M97:M126" si="15">SUM(G97:L97)</f><v>86.676000000000002</v></c><c r="N97" s="173"/><c r="O97" s="173"/><c r="P97" s="173"/><c r="Q97" s="173"/><c r="R97" s="173"/><c r="S97" s="173"/><c r="T97" s="53"/><c r="U97" s="53"><v>103</v></c><c r="V97" s="24"/><c r="W97" s="17"/><c r="X97" s="17"/><c r="Y97" s="17"/><c r="Z97" s="17"/><c r="AA97" s="17"/><c r="AB97" s="17"/><c r="AC97" s="17"/><c r="AD97" s="17"/></row><row r="98" spans="1:30" ht="15.75" customHeight="1"><c r="A98" s="272"/><c r="B98" s="274" t="str"><f>Translation!A62</f><v>Riscaldamento e raffreddamento</v></c><c r="C98" s="173"><v>22</v></c><c r="D98" s="173"/><c r="E98" s="173"/><c r="F98" s="53"><f t="shared" si="13"/><v>22</v></c><c r="G98" s="173"/><c r="H98" s="173"/><c r="I98" s="173"/><c r="J98" s="173"><v>58</v></c><c r="K98" s="173"/><c r="L98" s="173"/><c r="M98" s="53"><f t="shared" si="15"/><v>58</v></c><c r="N98" s="173"/><c r="O98" s="173"/><c r="P98" s="173"/><c r="Q98" s="173"/><c r="R98" s="173"/><c r="S98" s="173"/><c r="T98" s="53"/><c r="U98" s="53"><f t="shared" ref="U98:U126" si="16">F98+M98+T98</f><v>80</v></c><c r="V98" s="24"/><c r="W98" s="17"/><c r="X98" s="17"/><c r="Y98" s="17"/><c r="Z98" s="17"/><c r="AA98" s="17"/><c r="AB98" s="17"/><c r="AC98" s="17"/><c r="AD98" s="17"/></row><row r="99" spans="1:30" ht="15.75" customHeight="1"><c r="A99" s="272"/><c r="B99" s="274" t="str"><f>Translation!A63</f><v>Illuminazione</v></c><c r="C99" s="173"><f>IF(AND(C$48&gt;0,($S$134+$V$144)&gt;0), ($S$134+$V$144)/C$48,0)*C20</f><v>60.04530201342282</v></c><c r="D99" s="173"/><c r="E99" s="173"/><c r="F99" s="53"><f t="shared" si="13"/><v>60.04530201342282</v></c><c r="G99" s="173"/><c r="H99" s="173"/><c r="I99" s="173"/><c r="J99" s="173"/><c r="K99" s="173"/><c r="L99" s="173"/><c r="M99" s="53"/><c r="N99" s="173"/><c r="O99" s="173"/><c r="P99" s="173"/><c r="Q99" s="173"/><c r="R99" s="173"/><c r="S99" s="173"/><c r="T99" s="53"/><c r="U99" s="53"><f t="shared" si="16"/><v>60.04530201342282</v></c><c r="V99" s="24"/><c r="W99" s="17"/><c r="X99" s="17"/><c r="Y99" s="17"/><c r="Z99" s="17"/><c r="AA99" s="17"/><c r="AB99" s="17"/><c r="AC99" s="17"/><c r="AD99" s="17"/></row><row r="100" spans="1:30" ht="15.75" customHeight="1"><c r="A100" s="272"/><c r="B100" s="274" t="str"><f>Translation!A64</f><v>Cucina</v></c><c r="C100" s="173"/><c r="D100" s="173"/><c r="E100" s="173"/><c r="F100" s="53"/><c r="G100" s="173"/><c r="H100" s="173"/><c r="I100" s="173"/><c r="J100" s="173"><f>'CO2 factors'!F$7*J21</f><v>34.799999999999997</v></c><c r="K100" s="173"/><c r="L100" s="173"/><c r="M100" s="53"><f t="shared" si="15"/><v>34.799999999999997</v></c><c r="N100" s="173"/><c r="O100" s="173"/><c r="P100" s="173"/><c r="Q100" s="173"/><c r="R100" s="173"/><c r="S100" s="173"/><c r="T100" s="53"/><c r="U100" s="53"><f t="shared" si="16"/><v>34.799999999999997</v></c><c r="V100" s="24"/><c r="W100" s="17"/><c r="X100" s="17"/><c r="Y100" s="17"/><c r="Z100" s="17"/><c r="AA100" s="17"/><c r="AB100" s="17"/><c r="AC100" s="17"/><c r="AD100" s="17"/></row><row r="101" spans="1:30" ht="15.75" customHeight="1"><c r="A101" s="272"/><c r="B101" s="274" t="str"><f>Translation!A65</f><v>Frigoriferi e congelatori</v></c><c r="C101" s="173"><f>IF(AND(C$48&gt;0,($S$134+$V$144)&gt;0), ($S$134+$V$144)/C$48,0)*C22</f><v>3.1812080536912752</v></c><c r="D101" s="173"/><c r="E101" s="173"/><c r="F101" s="53"><f t="shared" si="13"/><v>3.1812080536912752</v></c><c r="G101" s="173"/><c r="H101" s="173"/><c r="I101" s="173"/><c r="J101" s="173"/><c r="K101" s="173"/><c r="L101" s="173"/><c r="M101" s="53"/><c r="N101" s="173"/><c r="O101" s="173"/><c r="P101" s="173"/><c r="Q101" s="173"/><c r="R101" s="173"/><c r="S101" s="173"/><c r="T101" s="53"/><c r="U101" s="53"><f t="shared" si="16"/><v>3.1812080536912752</v></c><c r="V101" s="24"/><c r="W101" s="17"/><c r="X101" s="17"/><c r="Y101" s="17"/><c r="Z101" s="17"/><c r="AA101" s="17"/><c r="AB101" s="17"/><c r="AC101" s="17"/><c r="AD101" s="17"/></row><row r="102" spans="1:30" ht="15.75" customHeight="1"><c r="A102" s="272"/><c r="B102" s="274" t="str"><f>Translation!A66</f><v>Lavatrici e asciugatrici</v></c><c r="C102" s="173"/><c r="D102" s="173"/><c r="E102" s="173"/><c r="F102" s="53"/><c r="G102" s="173"/><c r="H102" s="173"/><c r="I102" s="173"/><c r="J102" s="173"/><c r="K102" s="173"/><c r="L102" s="173"/><c r="M102" s="53"/><c r="N102" s="173"/><c r="O102" s="173"/><c r="P102" s="173"/><c r="Q102" s="173"/><c r="R102" s="173"/><c r="S102" s="173"/><c r="T102" s="53"/><c r="U102" s="53"/><c r="V102" s="24"/><c r="W102" s="17"/><c r="X102" s="17"/><c r="Y102" s="17"/><c r="Z102" s="17"/><c r="AA102" s="17"/><c r="AB102" s="17"/><c r="AC102" s="17"/><c r="AD102" s="17"/></row><row r="103" spans="1:30" ht="15.75" customHeight="1"><c r="A103" s="272"/><c r="B103" s="274" t="str"><f>Translation!A67</f><v>Lavastoviglie</v></c><c r="C103" s="173"/><c r="D103" s="173"/><c r="E103" s="173"/><c r="F103" s="53"/><c r="G103" s="173"/><c r="H103" s="173"/><c r="I103" s="173"/><c r="J103" s="173"/><c r="K103" s="173"/><c r="L103" s="173"/><c r="M103" s="53"/><c r="N103" s="173"/><c r="O103" s="173"/><c r="P103" s="173"/><c r="Q103" s="173"/><c r="R103" s="173"/><c r="S103" s="173"/><c r="T103" s="53"/><c r="U103" s="53"/><c r="V103" s="24"/><c r="W103" s="17"/><c r="X103" s="17"/><c r="Y103" s="17"/><c r="Z103" s="17"/><c r="AA103" s="17"/><c r="AB103" s="17"/><c r="AC103" s="17"/><c r="AD103" s="17"/></row><row r="104" spans="1:30" ht="15.75" customHeight="1"><c r="A104" s="272"/><c r="B104" s="274" t="str"><f>Translation!A68</f><v>Televisori</v></c><c r="C104" s="173"><f>IF(AND(C$48&gt;0,($S$134+$V$144)&gt;0), ($S$134+$V$144)/C$48,0)*C25</f><v>1.988255033557047</v></c><c r="D104" s="173"/><c r="E104" s="173"/><c r="F104" s="53"><f t="shared" si="13"/><v>1.988255033557047</v></c><c r="G104" s="173"/><c r="H104" s="173"/><c r="I104" s="173"/><c r="J104" s="173"/><c r="K104" s="173"/><c r="L104" s="173"/><c r="M104" s="53"/><c r="N104" s="173"/><c r="O104" s="173"/><c r="P104" s="173"/><c r="Q104" s="173"/><c r="R104" s="173"/><c r="S104" s="173"/><c r="T104" s="53"/><c r="U104" s="53"><f t="shared" si="16"/><v>1.988255033557047</v></c><c r="V104" s="24"/><c r="W104" s="17"/><c r="X104" s="17"/><c r="Y104" s="17"/><c r="Z104" s="17"/><c r="AA104" s="17"/><c r="AB104" s="17"/><c r="AC104" s="17"/><c r="AD104" s="17"/></row><row r="105" spans="1:30" ht="15.75" customHeight="1"><c r="A105" s="272"/><c r="B105" s="274" t="str"><f>Translation!A69</f><v>Altri apparecchi elettrici</v></c><c r="C105" s="173"><f>IF(AND(C$48&gt;0,($S$134+$V$144)&gt;0), ($S$134+$V$144)/C$48,0)*C26</f><v>5.5671140939597317</v></c><c r="D105" s="173"/><c r="E105" s="173"/><c r="F105" s="53"><f t="shared" si="13"/><v>5.5671140939597317</v></c><c r="G105" s="173"/><c r="H105" s="173"/><c r="I105" s="173"/><c r="J105" s="173"/><c r="K105" s="173"/><c r="L105" s="173"/><c r="M105" s="53"/><c r="N105" s="173"/><c r="O105" s="173"/><c r="P105" s="173"/><c r="Q105" s="173"/><c r="R105" s="173"/><c r="S105" s="173"/><c r="T105" s="53"/><c r="U105" s="53"><f t="shared" si="16"/><v>5.5671140939597317</v></c><c r="V105" s="24"/><c r="W105" s="17"/><c r="X105" s="17"/><c r="Y105" s="17"/><c r="Z105" s="17"/><c r="AA105" s="17"/><c r="AB105" s="17"/><c r="AC105" s="17"/><c r="AD105" s="17"/></row><row r="106" spans="1:30" ht="15.75" customHeight="1"><c r="A106" s="272"/><c r="B106" s="273" t="str"><f>Translation!A70</f><v>SETTORE PRIMARIO</v></c><c r="C106" s="214"/><c r="D106" s="214"/><c r="E106" s="214"/><c r="F106" s="53"/><c r="G106" s="214"/><c r="H106" s="214"><f t="shared" ref="H106" si="17">SUM(H107:H108)</f><v>59.808000000000007</v></c><c r="I106" s="214"/><c r="J106" s="214"/><c r="K106" s="214"/><c r="L106" s="214"/><c r="M106" s="53"><f t="shared" si="15"/><v>59.808000000000007</v></c><c r="N106" s="214"/><c r="O106" s="214"/><c r="P106" s="214"/><c r="Q106" s="214"/><c r="R106" s="214"/><c r="S106" s="214"/><c r="T106" s="53"/><c r="U106" s="53"><f t="shared" si="16"/><v>59.808000000000007</v></c><c r="V106" s="24"/><c r="W106" s="17"/><c r="X106" s="17"/><c r="Y106" s="17"/><c r="Z106" s="17"/><c r="AA106" s="17"/><c r="AB106" s="17"/><c r="AC106" s="17"/><c r="AD106" s="17"/></row><row r="107" spans="1:30" ht="15.75" customHeight="1"><c r="A107" s="272"/><c r="B107" s="274" t="str"><f>Translation!A71</f><v>Agricoltura, silvicoltura e pesca</v></c><c r="C107" s="173"/><c r="D107" s="173"/><c r="E107" s="173"/><c r="F107" s="53"/><c r="G107" s="173"/><c r="H107" s="173"><f>'CO2 factors'!D$7*H28</f><v>59.808000000000007</v></c><c r="I107" s="173"/><c r="J107" s="173"/><c r="K107" s="173"/><c r="L107" s="173"/><c r="M107" s="53"><f t="shared" si="15"/><v>59.808000000000007</v></c><c r="N107" s="173"/><c r="O107" s="173"/><c r="P107" s="173"/><c r="Q107" s="173"/><c r="R107" s="173"/><c r="S107" s="173"/><c r="T107" s="53"/><c r="U107" s="53"><f t="shared" si="16"/><v>59.808000000000007</v></c><c r="V107" s="24"/><c r="W107" s="17"/><c r="X107" s="17"/><c r="Y107" s="17"/><c r="Z107" s="17"/><c r="AA107" s="17"/><c r="AB107" s="17"/><c r="AC107" s="17"/><c r="AD107" s="17"/></row><row r="108" spans="1:30" ht="15.75" customHeight="1"><c r="A108" s="272"/><c r="B108" s="274" t="str"><f>Translation!A72</f><v>Estrazione di minerali</v></c><c r="C108" s="173"/><c r="D108" s="173"/><c r="E108" s="173"/><c r="F108" s="53"/><c r="G108" s="173"/><c r="H108" s="173"/><c r="I108" s="173"/><c r="J108" s="173"/><c r="K108" s="173"/><c r="L108" s="173"/><c r="M108" s="53"/><c r="N108" s="173"/><c r="O108" s="173"/><c r="P108" s="173"/><c r="Q108" s="173"/><c r="R108" s="173"/><c r="S108" s="173"/><c r="T108" s="53"/><c r="U108" s="53"/><c r="V108" s="24"/><c r="W108" s="17"/><c r="X108" s="17"/><c r="Y108" s="17"/><c r="Z108" s="17"/><c r="AA108" s="17"/><c r="AB108" s="17"/><c r="AC108" s="17"/><c r="AD108" s="17"/></row><row r="109" spans="1:30" ht="31.5" customHeight="1"><c r="A109" s="272"/><c r="B109" s="270" t="str"><f>Translation!A73</f><v>SETTORE SECONDARIO</v></c><c r="C109" s="53"><v>32</v></c><c r="D109" s="53"/><c r="E109" s="53"/><c r="F109" s="53"><v>32</v></c><c r="G109" s="53"/><c r="H109" s="53"/><c r="I109" s="53"/><c r="J109" s="53"/><c r="K109" s="53"/><c r="L109" s="53"/><c r="M109" s="53"/><c r="N109" s="53"/><c r="O109" s="53"/><c r="P109" s="53"/><c r="Q109" s="53"/><c r="R109" s="53"/><c r="S109" s="53"/><c r="T109" s="53"/><c r="U109" s="53"><v>32</v></c><c r="V109" s="24"/><c r="W109" s="17"/><c r="X109" s="17"/><c r="Y109" s="17"/><c r="Z109" s="17"/><c r="AA109" s="17"/><c r="AB109" s="17"/><c r="AC109" s="17"/><c r="AD109" s="17"/></row><row r="110" spans="1:30" ht="15.75" customHeight="1"><c r="A110" s="272"/><c r="B110" s="275" t="str"><f>Translation!A74</f><v>Manifattura</v></c><c r="C110" s="173"/><c r="D110" s="173"/><c r="E110" s="173"/><c r="F110" s="53"/><c r="G110" s="173"/><c r="H110" s="173"/><c r="I110" s="173"/><c r="J110" s="173"/><c r="K110" s="173"/><c r="L110" s="173"/><c r="M110" s="53"/><c r="N110" s="173"/><c r="O110" s="173"/><c r="P110" s="173"/><c r="Q110" s="173"/><c r="R110" s="173"/><c r="S110" s="173"/><c r="T110" s="53"/><c r="U110" s="53"/><c r="V110" s="24"/><c r="W110" s="17"/><c r="X110" s="17"/><c r="Y110" s="17"/><c r="Z110" s="17"/><c r="AA110" s="17"/><c r="AB110" s="17"/><c r="AC110" s="17"/><c r="AD110" s="17"/></row><row r="111" spans="1:30" ht="31.5" customHeight="1"><c r="A111" s="272"/><c r="B111" s="275" t="str"><f>Translation!A75</f><v>Fornitura di acqua, reti fognarie, gestione dei rifiuti e risanamento</v></c><c r="C111" s="173"><v>32</v></c><c r="D111" s="173"/><c r="E111" s="173"/><c r="F111" s="53"><v>32</v></c><c r="G111" s="173"/><c r="H111" s="173"/><c r="I111" s="173"/><c r="J111" s="173"/><c r="K111" s="173"/><c r="L111" s="173"/><c r="M111" s="53"/><c r="N111" s="173"/><c r="O111" s="173"/><c r="P111" s="173"/><c r="Q111" s="173"/><c r="R111" s="173"/><c r="S111" s="173"/><c r="T111" s="53"/><c r="U111" s="53"><v>32</v></c><c r="V111" s="24"/><c r="W111" s="17"/><c r="X111" s="17"/><c r="Y111" s="17"/><c r="Z111" s="17"/><c r="AA111" s="17"/><c r="AB111" s="17"/><c r="AC111" s="17"/><c r="AD111" s="17"/></row><row r="112" spans="1:30" ht="15.75" customHeight="1"><c r="A112" s="272"/><c r="B112" s="275" t="str"><f>Translation!A76</f><v>Costruzione</v></c><c r="C112" s="173"/><c r="D112" s="173"/><c r="E112" s="173"/><c r="F112" s="53"/><c r="G112" s="64"/><c r="H112" s="64"/><c r="I112" s="64"/><c r="J112" s="64"/><c r="K112" s="64"/><c r="L112" s="64"/><c r="M112" s="53"/><c r="N112" s="64"/><c r="O112" s="64"/><c r="P112" s="64"/><c r="Q112" s="64"/><c r="R112" s="64"/><c r="S112" s="64"/><c r="T112" s="53"/><c r="U112" s="53"/><c r="V112" s="24"/><c r="W112" s="17"/><c r="X112" s="17"/><c r="Y112" s="17"/><c r="Z112" s="17"/><c r="AA112" s="17"/><c r="AB112" s="17"/><c r="AC112" s="17"/><c r="AD112" s="17"/></row><row r="113" spans="1:30" ht="15.75" customHeight="1"><c r="A113" s="272"/><c r="B113" s="273" t="str"><f>Translation!A77</f><v>SETTORE TERZIARIO</v></c><c r="C113" s="214"><v>96</v></c><c r="D113" s="214"/><c r="E113" s="214"/><c r="F113" s="53"><f t="shared" si="13"/><v>96</v></c><c r="G113" s="214"/><c r="H113" s="214"><f t="shared" ref="H113:J113" si="18">SUM(H114:H121)</f><v>47.792999999999999</v></c><c r="I113" s="214"/><c r="J113" s="214"><f t="shared" si="18"/><v>134.39999999999998</v></c><c r="K113" s="214"/><c r="L113" s="214"/><c r="M113" s="53"><f t="shared" si="15"/><v>182.19299999999998</v></c><c r="N113" s="214"/><c r="O113" s="214"/><c r="P113" s="214"/><c r="Q113" s="214"/><c r="R113" s="214"/><c r="S113" s="214"/><c r="T113" s="53"/><c r="U113" s="53"><v>278</v></c><c r="V113" s="24"/><c r="W113" s="17"/><c r="X113" s="17"/><c r="Y113" s="17"/><c r="Z113" s="17"/><c r="AA113" s="17"/><c r="AB113" s="17"/><c r="AC113" s="17"/><c r="AD113" s="17"/></row><row r="114" spans="1:30" ht="31.5" customHeight="1"><c r="A114" s="272"/><c r="B114" s="275" t="str"><f>Translation!A78</f><v>Commercio all'ingrosso e al dettaglio, riparazione di autoveicoli e motocicli</v></c><c r="C114" s="173"><v>41</v></c><c r="D114" s="173"/><c r="E114" s="173"/><c r="F114" s="53"><f t="shared" si="13"/><v>41</v></c><c r="G114" s="173"/><c r="H114" s="173"/><c r="I114" s="173"/><c r="J114" s="173"><f>'CO2 factors'!F$7*J35</f><v>19.2</v></c><c r="K114" s="173"/><c r="L114" s="173"/><c r="M114" s="53"><f t="shared" si="15"/><v>19.2</v></c><c r="N114" s="173"/><c r="O114" s="173"/><c r="P114" s="173"/><c r="Q114" s="173"/><c r="R114" s="173"/><c r="S114" s="173"/><c r="T114" s="53"/><c r="U114" s="53"><f t="shared" si="16"/><v>60.2</v></c><c r="V114" s="24"/><c r="W114" s="17"/><c r="X114" s="17"/><c r="Y114" s="17"/><c r="Z114" s="17"/><c r="AA114" s="17"/><c r="AB114" s="17"/><c r="AC114" s="17"/><c r="AD114" s="17"/></row><row r="115" spans="1:30" ht="15.75" customHeight="1"><c r="A115" s="272"/><c r="B115" s="275" t="str"><f>Translation!A79</f><v>Servizi di vitto e alloggio</v></c><c r="C115" s="173"><v>41</v></c><c r="D115" s="173"/><c r="E115" s="173"/><c r="F115" s="53"><f t="shared" si="13"/><v>41</v></c><c r="G115" s="173"/><c r="H115" s="173"><f>'CO2 factors'!D$7*H36</f><v>47.792999999999999</v></c><c r="I115" s="173"/><c r="J115" s="173"><f>'CO2 factors'!F$7*J36</f><v>115.19999999999999</v></c><c r="K115" s="173"/><c r="L115" s="173"/><c r="M115" s="53"><f t="shared" si="15"/><v>162.99299999999999</v></c><c r="N115" s="173"/><c r="O115" s="173"/><c r="P115" s="173"/><c r="Q115" s="173"/><c r="R115" s="173"/><c r="S115" s="173"/><c r="T115" s="53"/><c r="U115" s="53"><f t="shared" si="16"/><v>203.99299999999999</v></c><c r="V115" s="24"/><c r="W115" s="17"/><c r="X115" s="17"/><c r="Y115" s="17"/><c r="Z115" s="17"/><c r="AA115" s="17"/><c r="AB115" s="17"/><c r="AC115" s="17"/><c r="AD115" s="17"/></row><row r="116" spans="1:30" ht="31.5" customHeight="1"><c r="A116" s="272"/><c r="B116" s="275" t="str"><f>Translation!A80</f><v>Amministrazione pubblica generale e sicurezza sociale</v></c><c r="C116" s="173"/><c r="D116" s="173"/><c r="E116" s="173"/><c r="F116" s="53"/><c r="G116" s="173"/><c r="H116" s="173"/><c r="I116" s="173"/><c r="J116" s="173"/><c r="K116" s="173"/><c r="L116" s="173"/><c r="M116" s="53"/><c r="N116" s="173"/><c r="O116" s="173"/><c r="P116" s="173"/><c r="Q116" s="173"/><c r="R116" s="173"/><c r="S116" s="173"/><c r="T116" s="53"/><c r="U116" s="53"/><c r="V116" s="24"/><c r="W116" s="17"/><c r="X116" s="17"/><c r="Y116" s="17"/><c r="Z116" s="17"/><c r="AA116" s="17"/><c r="AB116" s="17"/><c r="AC116" s="17"/><c r="AD116" s="17"/></row><row r="117" spans="1:30" ht="15.75" customHeight="1"><c r="A117" s="272"/><c r="B117" s="275" t="str"><f>Translation!A81</f><v>Difesa, giustizia, corpo di polizia e vigili del fuoco</v></c><c r="C117" s="173"/><c r="D117" s="173"/><c r="E117" s="173"/><c r="F117" s="53"/><c r="G117" s="173"/><c r="H117" s="173"/><c r="I117" s="173"/><c r="J117" s="173"/><c r="K117" s="173"/><c r="L117" s="173"/><c r="M117" s="53"/><c r="N117" s="173"/><c r="O117" s="173"/><c r="P117" s="173"/><c r="Q117" s="173"/><c r="R117" s="173"/><c r="S117" s="173"/><c r="T117" s="53"/><c r="U117" s="53"/><c r="V117" s="24"/><c r="W117" s="17"/><c r="X117" s="17"/><c r="Y117" s="17"/><c r="Z117" s="17"/><c r="AA117" s="17"/><c r="AB117" s="17"/><c r="AC117" s="17"/><c r="AD117" s="17"/></row><row r="118" spans="1:30" ht="15.75" customHeight="1"><c r="A118" s="272"/><c r="B118" s="275" t="s"><v>1698</v></c><c r="C118" s="173"><f>IF(AND(C$48&gt;0,($S$134+$V$144)&gt;0), ($S$134+$V$144)/C$48,0)*C39</f><v>7.1577181208053693</v></c><c r="D118" s="173"/><c r="E118" s="173"/><c r="F118" s="53"><f t="shared" si="13"/><v>7.1577181208053693</v></c><c r="G118" s="173"/><c r="H118" s="173"/><c r="I118" s="173"/><c r="J118" s="173"/><c r="K118" s="173"/><c r="L118" s="173"/><c r="M118" s="53"/><c r="N118" s="173"/><c r="O118" s="173"/><c r="P118" s="173"/><c r="Q118" s="173"/><c r="R118" s="173"/><c r="S118" s="173"/><c r="T118" s="53"/><c r="U118" s="53"><f t="shared" si="16"/><v>7.1577181208053693</v></c><c r="V118" s="24"/><c r="W118" s="17"/><c r="X118" s="17"/><c r="Y118" s="17"/><c r="Z118" s="17"/><c r="AA118" s="17"/><c r="AB118" s="17"/><c r="AC118" s="17"/><c r="AD118" s="17"/></row><row r="119" spans="1:30" ht="15.75" customHeight="1"><c r="A119" s="272"/><c r="B119" s="275" t="str"><f>Translation!A83</f><v>Sanità e servizi sociali</v></c><c r="C119" s="173"/><c r="D119" s="173"/><c r="E119" s="173"/><c r="F119" s="53"/><c r="G119" s="173"/><c r="H119" s="173"/><c r="I119" s="173"/><c r="J119" s="173"/><c r="K119" s="173"/><c r="L119" s="173"/><c r="M119" s="53"/><c r="N119" s="173"/><c r="O119" s="173"/><c r="P119" s="173"/><c r="Q119" s="173"/><c r="R119" s="173"/><c r="S119" s="173"/><c r="T119" s="53"/><c r="U119" s="53"/><c r="V119" s="24"/><c r="W119" s="17"/><c r="X119" s="17"/><c r="Y119" s="17"/><c r="Z119" s="17"/><c r="AA119" s="17"/><c r="AB119" s="17"/><c r="AC119" s="17"/><c r="AD119" s="17"/></row><row r="120" spans="1:30" ht="15.75" customHeight="1"><c r="A120" s="272"/><c r="B120" s="275" t="s"><v>1697</v></c><c r="C120" s="173"/><c r="D120" s="173"/><c r="E120" s="173"/><c r="F120" s="53"><f t="shared" si="13"/><v>0</v></c><c r="G120" s="173"/><c r="H120" s="173"/><c r="I120" s="173"/><c r="J120" s="173"/><c r="K120" s="173"/><c r="L120" s="173"/><c r="M120" s="53"/><c r="N120" s="173"/><c r="O120" s="173"/><c r="P120" s="173"/><c r="Q120" s="173"/><c r="R120" s="173"/><c r="S120" s="173"/><c r="T120" s="53"/><c r="U120" s="53"><f t="shared" si="16"/><v>0</v></c><c r="V120" s="24"/><c r="W120" s="17"/><c r="X120" s="17"/><c r="Y120" s="17"/><c r="Z120" s="17"/><c r="AA120" s="17"/><c r="AB120" s="17"/><c r="AC120" s="17"/><c r="AD120" s="17"/></row><row r="121" spans="1:30" ht="15.75" customHeight="1"><c r="A121" s="272"/><c r="B121" s="275" t="str"><f>Translation!A85</f><v>Illuminazione pubblica</v></c><c r="C121" s="173"><f>IF(AND(C$48&gt;0,($S$134+$V$144)&gt;0), ($S$134+$V$144)/C$48,0)*C42</f><v>6.7600671140939603</v></c><c r="D121" s="173"/><c r="E121" s="173"/><c r="F121" s="53"><f t="shared" si="13"/><v>6.7600671140939603</v></c><c r="G121" s="173"/><c r="H121" s="173"/><c r="I121" s="173"/><c r="J121" s="173"/><c r="K121" s="173"/><c r="L121" s="173"/><c r="M121" s="53"/><c r="N121" s="173"/><c r="O121" s="173"/><c r="P121" s="173"/><c r="Q121" s="173"/><c r="R121" s="173"/><c r="S121" s="173"/><c r="T121" s="53"/><c r="U121" s="53"><f t="shared" si="16"/><v>6.7600671140939603</v></c><c r="V121" s="24"/><c r="W121" s="17"/><c r="X121" s="17"/><c r="Y121" s="17"/><c r="Z121" s="17"/><c r="AA121" s="17"/><c r="AB121" s="17"/><c r="AC121" s="17"/><c r="AD121" s="17"/></row><row r="122" spans="1:30" ht="15.75" customHeight="1"><c r="A122" s="272"/><c r="B122" s="273" t="str"><f>Translation!A86</f><v>TRASPORTI</v></c><c r="C122" s="214"/><c r="D122" s="214"/><c r="E122" s="214"/><c r="F122" s="53"/><c r="G122" s="214"/><c r="H122" s="214"><f t="shared" ref="H122:I122" si="19">SUM(H123:H126)</f><v>1015.1340000000001</v></c><c r="I122" s="214"><f t="shared" si="19"/><v>839.40300000000002</v></c><c r="J122" s="214"/><c r="K122" s="214"/><c r="L122" s="214"/><c r="M122" s="53"><v>1854</v></c><c r="N122" s="214"/><c r="O122" s="214"/><c r="P122" s="214"/><c r="Q122" s="214"/><c r="R122" s="214"/><c r="S122" s="214"/><c r="T122" s="53"/><c r="U122" s="53"><f t="shared" si="16"/><v>1854</v></c><c r="V122" s="24"/><c r="W122" s="17"/><c r="X122" s="17"/><c r="Y122" s="17"/><c r="Z122" s="17"/><c r="AA122" s="17"/><c r="AB122" s="17"/><c r="AC122" s="17"/><c r="AD122" s="17"/></row><row r="123" spans="1:30" ht="47.25" customHeight="1"><c r="A123" s="272"/><c r="B123" s="275" t="str"><f>Translation!A87</f><v>Trasporto di passeggeri su strada e altri servizi di trasporto passeggeri su strada (taxi, turismo, scuolabus, ecc)</v></c><c r="C123" s="173"/><c r="D123" s="173"/><c r="E123" s="173"/><c r="F123" s="53"/><c r="G123" s="173"/><c r="H123" s="173"><f>'CO2 factors'!D$7*H44</f><v>12.282</v></c><c r="I123" s="173"><v>6</v></c><c r="J123" s="173"/><c r="K123" s="173"/><c r="L123" s="173"/><c r="M123" s="53"><f t="shared" si="15"/><v>18.282</v></c><c r="N123" s="173"/><c r="O123" s="173"/><c r="P123" s="173"/><c r="Q123" s="173"/><c r="R123" s="173"/><c r="S123" s="173"/><c r="T123" s="53"/><c r="U123" s="53"><f t="shared" si="16"/><v>18.282</v></c><c r="V123" s="24"/><c r="W123" s="17"/><c r="X123" s="17"/><c r="Y123" s="17"/><c r="Z123" s="17"/><c r="AA123" s="17"/><c r="AB123" s="17"/><c r="AC123" s="17"/><c r="AD123" s="17"/></row><row r="124" spans="1:30" ht="15.75" customHeight="1"><c r="A124" s="272"/><c r="B124" s="275" t="str"><f>Translation!A88</f><v>Trasporto di merci su strada e servizi di trasloco</v></c><c r="C124" s="173"/><c r="D124" s="173"/><c r="E124" s="173"/><c r="F124" s="53"/><c r="G124" s="173"/><c r="H124" s="173"/><c r="I124" s="173"/><c r="J124" s="173"/><c r="K124" s="173"/><c r="L124" s="173"/><c r="M124" s="53"><f t="shared" si="15"/><v>0</v></c><c r="N124" s="173"/><c r="O124" s="173"/><c r="P124" s="173"/><c r="Q124" s="173"/><c r="R124" s="173"/><c r="S124" s="173"/><c r="T124" s="53"/><c r="U124" s="53"/><c r="V124" s="24"/><c r="W124" s="17"/><c r="X124" s="17"/><c r="Y124" s="17"/><c r="Z124" s="17"/><c r="AA124" s="17"/><c r="AB124" s="17"/><c r="AC124" s="17"/><c r="AD124" s="17"/></row><row r="125" spans="1:30" ht="15.75" customHeight="1"><c r="A125" s="272"/><c r="B125" s="275" t="str"><f>Translation!A89</f><v>Altra flotta per il servizio pubblico e privato</v></c><c r="C125" s="173"/><c r="D125" s="173"/><c r="E125" s="173"/><c r="F125" s="53"/><c r="G125" s="173"/><c r="H125" s="173"/><c r="I125" s="173"/><c r="J125" s="173"/><c r="K125" s="173"/><c r="L125" s="173"/><c r="M125" s="53"><f t="shared" si="15"/><v>0</v></c><c r="N125" s="173"/><c r="O125" s="173"/><c r="P125" s="173"/><c r="Q125" s="173"/><c r="R125" s="173"/><c r="S125" s="173"/><c r="T125" s="53"/><c r="U125" s="53"/><c r="V125" s="24"/><c r="W125" s="17"/><c r="X125" s="17"/><c r="Y125" s="17"/><c r="Z125" s="17"/><c r="AA125" s="17"/><c r="AB125" s="17"/><c r="AC125" s="17"/><c r="AD125" s="17"/></row><row r="126" spans="1:30" ht="15.75" customHeight="1"><c r="A126" s="272"/><c r="B126" s="275" t="str"><f>Translation!A90</f><v>Trasporto privato</v></c><c r="C126" s="173"/><c r="D126" s="173"/><c r="E126" s="173"/><c r="F126" s="53"/><c r="G126" s="173"/><c r="H126" s="173"><f>'CO2 factors'!D$7*H47</f><v>1002.8520000000001</v></c><c r="I126" s="173"><f>'CO2 factors'!E$7*I47</f><v>833.40300000000002</v></c><c r="J126" s="173"/><c r="K126" s="173"/><c r="L126" s="173"/><c r="M126" s="53"><f t="shared" si="15"/><v>1836.2550000000001</v></c><c r="N126" s="173"/><c r="O126" s="173"/><c r="P126" s="173"/><c r="Q126" s="173"/><c r="R126" s="173"/><c r="S126" s="173"/><c r="T126" s="53"/><c r="U126" s="53"><f t="shared" si="16"/><v>1836.2550000000001</v></c><c r="V126" s="24"/><c r="W126" s="17"/><c r="X126" s="17"/><c r="Y126" s="17"/><c r="Z126" s="17"/><c r="AA126" s="17"/><c r="AB126" s="17"/><c r="AC126" s="17"/><c r="AD126" s="17"/></row><row r="127" spans="1:30" ht="15.75" customHeight="1"><c r="A127" s="272"/><c r="B127" s="273" t="str"><f>Translation!A118</f><v>TOTALE PER IL MERCATO INTERNO</v></c><c r="C127" s="214"><v>237</v></c><c r="D127" s="214"/><c r="E127" s="214"/><c r="F127" s="53"><f t="shared" si="13"/><v>237</v></c><c r="G127" s="214"/><c r="H127" s="214"><v>1195</v></c><c r="I127" s="214"><f t="shared" ref="I127:J127" si="20">I96+I106+I109+I113+I122</f><v>839.40300000000002</v></c><c r="J127" s="214"><f t="shared" si="20"/><v>242.32</v></c><c r="K127" s="214"/><c r="L127" s="214"/><c r="M127" s="53"><v>2278</v></c><c r="N127" s="214"/><c r="O127" s="214"/><c r="P127" s="214"/><c r="Q127" s="214"/><c r="R127" s="214"/><c r="S127" s="214"/><c r="T127" s="53"/><c r="U127" s="53"><v>2513</v></c><c r="V127" s="24"/><c r="W127" s="17"/><c r="X127" s="17"/><c r="Y127" s="17"/><c r="Z127" s="17"/><c r="AA127" s="17"/><c r="AB127" s="17"/><c r="AC127" s="17"/><c r="AD127" s="17"/></row><row r="128" spans="1:30" ht="15.75"><c r="A128" s="266"/><c r="B128" s="293"/><c r="C128" s="269"/><c r="D128" s="269"/><c r="E128" s="269"/><c r="F128" s="269"/><c r="G128" s="269"/><c r="H128" s="269"/><c r="I128" s="269"/><c r="J128" s="269"/><c r="K128" s="269"/><c r="L128" s="269"/><c r="M128" s="269"/><c r="N128" s="269"/><c r="O128" s="269"/><c r="P128" s="269"/><c r="Q128" s="269"/><c r="R128" s="269"/><c r="S128" s="269"/><c r="T128" s="269"/><c r="U128" s="269"/><c r="V128" s="269"/><c r="W128" s="247"/><c r="X128" s="221"/><c r="Y128" s="221"/><c r="Z128" s="221"/><c r="AA128" s="221"/><c r="AB128" s="221"/><c r="AC128" s="221"/><c r="AD128" s="221"/></row><row r="129" spans="1:30"><c r="A129" s="221"/><c r="B129" s="261"/><c r="C129" s="247"/><c r="D129" s="247"/><c r="E129" s="247"/><c r="F129" s="247"/><c r="G129" s="247"/><c r="H129" s="247"/><c r="I129" s="247"/><c r="J129" s="247"/><c r="K129" s="247"/><c r="L129" s="247"/><c r="M129" s="247"/><c r="N129" s="247"/><c r="O129" s="247"/><c r="P129" s="247"/><c r="Q129" s="247"/><c r="R129" s="247"/><c r="S129" s="247"/><c r="T129" s="247"/><c r="U129" s="247"/><c r="V129" s="247"/><c r="W129" s="247"/><c r="X129" s="221"/><c r="Y129" s="221"/><c r="Z129" s="221"/><c r="AA129" s="221"/><c r="AB129" s="221"/><c r="AC129" s="221"/><c r="AD129" s="221"/></row><row r="130" spans="1:30" ht="31.5"><c r="A130" s="221"/><c r="B130" s="84" t="str"><f>Translation!A148</f><v>EMISSIONI DI CO2 DA PRODUZIONE</v></c><c r="C130" s="262"/><c r="D130" s="262"/><c r="E130" s="262"/><c r="F130" s="262"/><c r="G130" s="262"/><c r="H130" s="262"/><c r="I130" s="262"/><c r="J130" s="262"/><c r="K130" s="262"/><c r="L130" s="262"/><c r="M130" s="262"/><c r="N130" s="262"/><c r="O130" s="262"/><c r="P130" s="262"/><c r="Q130" s="262"/><c r="R130" s="262"/><c r="S130" s="292" t="str"><f>Translation!$A$17</f><v>[t CO2]</v></c><c r="T130" s="263"/><c r="U130" s="247"/><c r="V130" s="247"/><c r="W130" s="292" t="str"><f>Translation!$A$19</f><v>[t CO2/MWh]</v></c><c r="X130" s="251"/><c r="Y130" s="251"/><c r="Z130" s="251"/><c r="AA130" s="251"/><c r="AB130" s="251"/><c r="AC130" s="251"/><c r="AD130" s="251"/></row><row r="131" spans="1:30" ht="15.75" customHeight="1"><c r="A131" s="266"/><c r="B131" s="413" t="str"><f>Translation!A121</f><v>SETTORE DI PRODUZIONE</v></c><c r="C131" s="429" t="str"><f>Translation!A143</f><v>FONTE ENERGIA PRIMARIA</v></c><c r="D131" s="430"/><c r="E131" s="430"/><c r="F131" s="430"/><c r="G131" s="430"/><c r="H131" s="430"/><c r="I131" s="430"/><c r="J131" s="430"/><c r="K131" s="430"/><c r="L131" s="430"/><c r="M131" s="430"/><c r="N131" s="430"/><c r="O131" s="430"/><c r="P131" s="430"/><c r="Q131" s="430"/><c r="R131" s="430"/><c r="S131" s="431"/><c r="T131" s="283"/><c r="U131" s="441" t="str"><f>Translation!A123</f><v>Produzione di energia</v></c><c r="V131" s="442"/><c r="W131" s="432" t="str"><f>Translation!A150</f><v>FATTORI EMISSIONI CO2</v></c><c r="X131" s="284"/><c r="Y131" s="251"/><c r="Z131" s="251"/><c r="AA131" s="251"/><c r="AB131" s="251"/><c r="AC131" s="251"/><c r="AD131" s="251"/></row><row r="132" spans="1:30" ht="15.75" customHeight="1"><c r="A132" s="266"/><c r="B132" s="414"/><c r="C132" s="429" t="str"><f>Translation!A99</f><v>Combustibili fossili</v></c><c r="D132" s="430"/><c r="E132" s="430"/><c r="F132" s="430"/><c r="G132" s="430"/><c r="H132" s="430"/><c r="I132" s="431"/><c r="J132" s="429" t="str"><f>Translation!A108</f><v>Fonti di energia rinnovabile</v></c><c r="K132" s="430"/><c r="L132" s="430"/><c r="M132" s="430"/><c r="N132" s="430"/><c r="O132" s="430"/><c r="P132" s="430"/><c r="Q132" s="430"/><c r="R132" s="431"/><c r="S132" s="428" t="str"><f>Translation!A119</f><v>TOTALE</v></c><c r="T132" s="283"/><c r="U132" s="443"/><c r="V132" s="444"/><c r="W132" s="434"/><c r="X132" s="284"/><c r="Y132" s="251"/><c r="Z132" s="251"/><c r="AA132" s="251"/><c r="AB132" s="251"/><c r="AC132" s="251"/><c r="AD132" s="251"/></row><row r="133" spans="1:30" ht="47.25"><c r="A133" s="266"/><c r="B133" s="270" t="str"><f>Translation!A123</f><v>Produzione di energia</v></c><c r="C133" s="285" t="str"><f>Translation!A100</f><v>Olio combustibile</v></c><c r="D133" s="285" t="str"><f>Translation!A101</f><v>Diesel</v></c><c r="E133" s="285" t="str"><f>Translation!A102</f><v>Benzina</v></c><c r="F133" s="285" t="str"><f>Translation!A103</f><v>GPL</v></c><c r="G133" s="285" t="str"><f>Translation!A104</f><v>Gas naturali</v></c><c r="H133" s="285" t="str"><f>Translation!A105</f><v>Carbone</v></c><c r="I133" s="285" t="str"><f>Translation!A117</f><v>Totale parziale</v></c><c r="J133" s="285" t="str"><f>Translation!A109</f><v>Idrogeno</v></c><c r="K133" s="285" t="str"><f>Translation!A110</f><v>Eolico</v></c><c r="L133" s="285" t="str"><f>Translation!A111</f><v>Solare</v></c><c r="M133" s="285" t="str"><f>Translation!A112</f><v>Geotermico</v></c><c r="N133" s="285" t="str"><f>Translation!A113</f><v>Oceanico</v></c><c r="O133" s="285" t="str"><f>Translation!A114</f><v>Biomassa</v></c><c r="P133" s="285" t="str"><f>Translation!A115</f><v>Rifiuti urbani</v></c><c r="Q133" s="285" t="str"><f>Translation!A116</f><v>Recupero di energia</v></c><c r="R133" s="285" t="str"><f>Translation!A117</f><v>Totale parziale</v></c><c r="S133" s="428"/><c r="T133" s="283"/><c r="U133" s="445"/><c r="V133" s="446"/><c r="W133" s="433"/><c r="X133" s="284"/><c r="Y133" s="251"/><c r="Z133" s="251"/><c r="AA133" s="251"/><c r="AB133" s="251"/><c r="AC133" s="251"/><c r="AD133" s="251"/></row><row r="134" spans="1:30" ht="15.75" customHeight="1"><c r="A134" s="266"/><c r="B134" s="286" t="str"><f>Translation!A124</f><v>Elettricità</v></c><c r="C134" s="177"/><c r="D134" s="177"><v>237</v></c><c r="E134" s="177"/><c r="F134" s="177"/><c r="G134" s="177"/><c r="H134" s="177"/><c r="I134" s="48"><f>SUM(C134:H134)</f><v>237</v></c><c r="J134" s="177"/><c r="K134" s="177"/><c r="L134" s="177"/><c r="M134" s="177"/><c r="N134" s="177"/><c r="O134" s="177"/><c r="P134" s="177"/><c r="Q134" s="177"/><c r="R134" s="48"/><c r="S134" s="48"><f>I134+R134</f><v>237</v></c><c r="T134" s="287"/><c r="U134" s="438" t="str"><f>Translation!A124</f><v>Elettricità</v></c><c r="V134" s="439"/><c r="W134" s="178"><v>0.46</v></c><c r="X134" s="284"/><c r="Y134" s="251"/><c r="Z134" s="251"/><c r="AA134" s="251"/><c r="AB134" s="251"/><c r="AC134" s="251"/><c r="AD134" s="251"/></row><row r="135" spans="1:30" ht="15.75"><c r="A135" s="266"/><c r="B135" s="286" t="str"><f>Translation!A125</f><v>Caldo</v></c><c r="C135" s="177"/><c r="D135" s="177"/><c r="E135" s="177"/><c r="F135" s="177"/><c r="G135" s="177"/><c r="H135" s="177"/><c r="I135" s="48"/><c r="J135" s="177"/><c r="K135" s="177"/><c r="L135" s="177"/><c r="M135" s="177"/><c r="N135" s="177"/><c r="O135" s="177"/><c r="P135" s="177"/><c r="Q135" s="177"/><c r="R135" s="48"/><c r="S135" s="48"/><c r="T135" s="287"/><c r="U135" s="440" t="str"><f>Translation!A125</f><v>Caldo</v></c><c r="V135" s="440"/><c r="W135" s="178"/><c r="X135" s="284"/><c r="Y135" s="251"/><c r="Z135" s="251"/><c r="AA135" s="251"/><c r="AB135" s="251"/><c r="AC135" s="251"/><c r="AD135" s="251"/></row><row r="136" spans="1:30" ht="15.75"><c r="A136" s="266"/><c r="B136" s="286" t="str"><f>Translation!A126</f><v>Freddo</v></c><c r="C136" s="177"/><c r="D136" s="177"/><c r="E136" s="177"/><c r="F136" s="177"/><c r="G136" s="177"/><c r="H136" s="177"/><c r="I136" s="48"/><c r="J136" s="177"/><c r="K136" s="177"/><c r="L136" s="177"/><c r="M136" s="177"/><c r="N136" s="177"/><c r="O136" s="177"/><c r="P136" s="177"/><c r="Q136" s="177"/><c r="R136" s="48"/><c r="S136" s="48"/><c r="T136" s="287"/><c r="U136" s="440" t="str"><f>Translation!A126</f><v>Freddo</v></c><c r="V136" s="440"/><c r="W136" s="178"/><c r="X136" s="284"/><c r="Y136" s="251"/><c r="Z136" s="251"/><c r="AA136" s="251"/><c r="AB136" s="251"/><c r="AC136" s="251"/><c r="AD136" s="251"/></row><row r="137" spans="1:30" ht="15.75" customHeight="1"><c r="A137" s="272"/><c r="B137" s="273" t="str"><f>Translation!A119</f><v>TOTALE</v></c><c r="C137" s="214"/><c r="D137" s="214"><v>237</v></c><c r="E137" s="214"/><c r="F137" s="53"/><c r="G137" s="214"/><c r="H137" s="214"/><c r="I137" s="214"><f t="shared" ref="I137:S137" si="21">SUM(I134:I136)</f><v>237</v></c><c r="J137" s="214"/><c r="K137" s="214"/><c r="L137" s="214"/><c r="M137" s="53"/><c r="N137" s="214"/><c r="O137" s="214"/><c r="P137" s="214"/><c r="Q137" s="214"/><c r="R137" s="214"/><c r="S137" s="214"><f t="shared" si="21"/><v>237</v></c><c r="T137" s="53"/><c r="U137" s="53"/><c r="V137" s="24"/><c r="W137" s="17"/><c r="X137" s="17"/><c r="Y137" s="17"/><c r="Z137" s="17"/><c r="AA137" s="17"/><c r="AB137" s="17"/><c r="AC137" s="17"/><c r="AD137" s="17"/></row><row r="138" spans="1:30" ht="15.75"><c r="A138" s="290"/><c r="B138" s="291"/><c r="C138" s="290"/><c r="D138" s="290"/><c r="E138" s="290"/><c r="F138" s="290"/><c r="G138" s="290"/><c r="H138" s="290"/><c r="I138" s="290"/><c r="J138" s="290"/><c r="K138" s="290"/><c r="L138" s="290"/><c r="M138" s="290"/><c r="N138" s="290"/><c r="O138" s="290"/><c r="P138" s="290"/><c r="Q138" s="290"/><c r="R138" s="290"/><c r="S138" s="290"/><c r="T138" s="290"/><c r="U138" s="290"/><c r="V138" s="290"/><c r="W138" s="290"/><c r="X138" s="290"/><c r="Y138" s="258"/><c r="Z138" s="258"/><c r="AA138" s="258"/><c r="AB138" s="258"/><c r="AC138" s="258"/><c r="AD138" s="258"/></row><row r="139" spans="1:30"><c r="A139" s="258"/><c r="B139" s="259"/><c r="C139" s="258"/><c r="D139" s="258"/><c r="E139" s="258"/><c r="F139" s="258"/><c r="G139" s="258"/><c r="H139" s="258"/><c r="I139" s="258"/><c r="J139" s="258"/><c r="K139" s="258"/><c r="L139" s="258"/><c r="M139" s="258"/><c r="N139" s="258"/><c r="O139" s="258"/><c r="P139" s="258"/><c r="Q139" s="258"/><c r="R139" s="258"/><c r="S139" s="258"/><c r="T139" s="258"/><c r="U139" s="258"/><c r="V139" s="258"/><c r="W139" s="258"/><c r="X139" s="258"/><c r="Y139" s="258"/><c r="Z139" s="258"/><c r="AA139" s="258"/><c r="AB139" s="258"/><c r="AC139" s="258"/><c r="AD139" s="258"/></row><row r="140" spans="1:30" ht="31.5"><c r="A140" s="221"/><c r="B140" s="75" t="str"><f>Translation!A147</f><v>EMISSIONI DI CO2</v></c><c r="C140" s="249"/><c r="D140" s="249"/><c r="E140" s="249"/><c r="F140" s="249"/><c r="G140" s="249"/><c r="H140" s="249"/><c r="I140" s="250"/><c r="J140" s="221"/><c r="K140" s="221"/><c r="L140" s="221"/><c r="M140" s="250"/><c r="N140" s="221"/><c r="O140" s="221"/><c r="P140" s="221"/><c r="Q140" s="221"/><c r="R140" s="221"/><c r="S140" s="221"/><c r="T140" s="221"/><c r="U140" s="221"/><c r="V140" s="221"/><c r="W140" s="221"/><c r="X140" s="221"/><c r="Y140" s="268" t="str"><f>Translation!$A$17</f><v>[t CO2]</v></c><c r="Z140" s="221"/><c r="AA140" s="221"/><c r="AB140" s="268" t="str"><f>Translation!$A$17</f><v>[t CO2]</v></c><c r="AC140" s="221"/><c r="AD140" s="221"/></row><row r="141" spans="1:30" ht="15.75" customHeight="1"><c r="A141" s="266"/><c r="B141" s="435" t="str"><f>Translation!A123</f><v>Produzione di energia</v></c><c r="C141" s="406" t="str"><f>Translation!A143</f><v>FONTE ENERGIA PRIMARIA</v></c><c r="D141" s="407"/><c r="E141" s="407"/><c r="F141" s="407"/><c r="G141" s="407"/><c r="H141" s="407"/><c r="I141" s="407"/><c r="J141" s="407"/><c r="K141" s="407"/><c r="L141" s="407"/><c r="M141" s="407"/><c r="N141" s="407"/><c r="O141" s="407"/><c r="P141" s="407"/><c r="Q141" s="407"/><c r="R141" s="407"/><c r="S141" s="407"/><c r="T141" s="407"/><c r="U141" s="407"/><c r="V141" s="407"/><c r="W141" s="407"/><c r="X141" s="407"/><c r="Y141" s="408"/><c r="Z141" s="266"/><c r="AA141" s="432" t="str"><f>Translation!A151</f><v>Emissioni di CO2 da impianti ETS inclusi nei calcoli per l'uso finale di energia</v></c><c r="AB141" s="432" t="str"><f>Translation!A152</f><v>Emissioni di CO2 da impianti ETS inclusi nei calcoli per la produzione di energia secondaria</v></c><c r="AC141" s="266"/><c r="AD141" s="266"/></row><row r="142" spans="1:30" ht="15.75" customHeight="1"><c r="A142" s="266"/><c r="B142" s="436"/><c r="C142" s="406" t="str"><f>Translation!A99</f><v>Combustibili fossili</v></c><c r="D142" s="407"/><c r="E142" s="407"/><c r="F142" s="407"/><c r="G142" s="407"/><c r="H142" s="407"/><c r="I142" s="408"/><c r="J142" s="406" t="str"><f>Translation!A108</f><v>Fonti di energia rinnovabile</v></c><c r="K142" s="407"/><c r="L142" s="407"/><c r="M142" s="407"/><c r="N142" s="407"/><c r="O142" s="407"/><c r="P142" s="407"/><c r="Q142" s="407"/><c r="R142" s="408"/><c r="S142" s="415" t="str"><f>Translation!A124</f><v>Elettricità</v></c><c r="T142" s="416"/><c r="U142" s="416"/><c r="V142" s="417"/><c r="W142" s="279" t="str"><f>Translation!A125</f><v>Caldo</v></c><c r="X142" s="279" t="str"><f>Translation!A126</f><v>Freddo</v></c><c r="Y142" s="331" t="str"><f>Translation!A119</f><v>TOTALE</v></c><c r="Z142" s="266"/><c r="AA142" s="434"/><c r="AB142" s="434"/><c r="AC142" s="266"/><c r="AD142" s="266"/></row><row r="143" spans="1:30" ht="47.25"><c r="A143" s="266"/><c r="B143" s="437"/><c r="C143" s="219" t="str"><f>Translation!A100</f><v>Olio combustibile</v></c><c r="D143" s="219" t="str"><f>Translation!A101</f><v>Diesel</v></c><c r="E143" s="219" t="str"><f>Translation!A102</f><v>Benzina</v></c><c r="F143" s="219" t="str"><f>Translation!A103</f><v>GPL</v></c><c r="G143" s="219" t="str"><f>Translation!A104</f><v>Gas naturali</v></c><c r="H143" s="219" t="str"><f>Translation!A105</f><v>Carbone</v></c><c r="I143" s="219" t="str"><f>Translation!A117</f><v>Totale parziale</v></c><c r="J143" s="219" t="str"><f>Translation!A109</f><v>Idrogeno</v></c><c r="K143" s="219" t="str"><f>Translation!A110</f><v>Eolico</v></c><c r="L143" s="219" t="str"><f>Translation!A111</f><v>Solare</v></c><c r="M143" s="219" t="str"><f>Translation!A112</f><v>Geotermico</v></c><c r="N143" s="219" t="str"><f>Translation!A113</f><v>Oceanico</v></c><c r="O143" s="219" t="str"><f>Translation!A114</f><v>Biomassa</v></c><c r="P143" s="219" t="str"><f>Translation!A115</f><v>Rifiuti urbani</v></c><c r="Q143" s="219" t="str"><f>Translation!A116</f><v>Recupero di energia</v></c><c r="R143" s="219" t="str"><f>Translation!A117</f><v>Totale parziale</v></c><c r="S143" s="280" t="str"><f>Translation!A145</f><v>Elettricità importata (cavo)</v></c><c r="T143" s="280" t="str"><f>Translation!A146</f><v>Elettricità esportata (cavo)</v></c><c r="U143" s="280" t="str"><f>Translation!A137</f><v>Riesportazione e consumo esterno</v></c><c r="V143" s="281" t="str"><f>Translation!A117</f><v>Totale parziale</v></c><c r="W143" s="281" t="str"><f>Translation!A137</f><v>Riesportazione e consumo esterno</v></c><c r="X143" s="281" t="str"><f>Translation!A137</f><v>Riesportazione e consumo esterno</v></c><c r="Y143" s="331"/><c r="Z143" s="266"/><c r="AA143" s="433"/><c r="AB143" s="433"/><c r="AC143" s="266"/><c r="AD143" s="266"/></row><row r="144" spans="1:30" ht="15.75" customHeight="1"><c r="A144" s="272"/><c r="B144" s="273" t="str"><f>Translation!A119</f><v>TOTALE</v></c><c r="C144" s="214"/><c r="D144" s="214"><v>1432</v></c><c r="E144" s="214"><v>839</v></c><c r="F144" s="53"><f>'CO2 factors'!F$7*F78</f><v>242.16</v></c><c r="G144" s="214"/><c r="H144" s="214"/><c r="I144" s="214"><f>SUM(C144:H144)</f><v>2513.16</v></c><c r="J144" s="214"/><c r="K144" s="214"/><c r="L144" s="214"/><c r="M144" s="53"/><c r="N144" s="214"/><c r="O144" s="214"/><c r="P144" s="214"/><c r="Q144" s="214"/><c r="R144" s="214"/><c r="S144" s="214"/><c r="T144" s="53"/><c r="U144" s="53"/><c r="V144" s="324"/><c r="W144" s="325"/><c r="X144" s="325"/><c r="Y144" s="326"><v>2513</v></c><c r="Z144" s="17"/><c r="AA144" s="17"/><c r="AB144" s="17"/><c r="AC144" s="17"/><c r="AD144" s="17"/></row><row r="145" spans="1:30"><c r="A145" s="221"/><c r="B145" s="257"/><c r="C145" s="221"/><c r="D145" s="221"/><c r="E145" s="221"/><c r="F145" s="221"/><c r="G145" s="221"/><c r="H145" s="221"/><c r="I145" s="221"/><c r="J145" s="221"/><c r="K145" s="221"/><c r="L145" s="221"/><c r="M145" s="221"/><c r="N145" s="221"/><c r="O145" s="221"/><c r="P145" s="221"/><c r="Q145" s="221"/><c r="R145" s="221"/><c r="S145" s="221"/><c r="T145" s="221"/><c r="U145" s="221"/><c r="V145" s="221"/><c r="W145" s="221"/><c r="X145" s="221"/><c r="Y145" s="221"/><c r="Z145" s="221"/><c r="AA145" s="221"/><c r="AB145" s="221"/><c r="AC145" s="221"/><c r="AD145" s="221"/></row><row r="146" spans="1:30"><c r="A146" s="230"/><c r="B146" s="135"/><c r="C146" s="106"/><c r="D146" s="106"/><c r="E146" s="106"/><c r="F146" s="106"/><c r="G146" s="106"/><c r="H146" s="106"/><c r="I146" s="106"/><c r="J146" s="106"/><c r="K146" s="106"/><c r="L146" s="106"/><c r="M146" s="106"/><c r="N146" s="106"/><c r="O146" s="106"/><c r="P146" s="106"/><c r="Q146" s="106"/><c r="R146" s="106"/><c r="S146" s="106"/><c r="T146" s="106"/><c r="U146" s="106"/><c r="V146" s="106"/><c r="W146" s="106"/><c r="X146" s="106"/><c r="Y146" s="106"/><c r="Z146" s="106"/><c r="AA146" s="106"/><c r="AB146" s="106"/><c r="AC146" s="106"/><c r="AD146" s="106"/></row><row r="147" spans="1:30" ht="23.25"><c r="A147" s="133"/><c r="B147" s="352" t="str"><f>Translation!A156</f><v>Vai al prossimo fogliodedicato al Piano di Azione per l'Energia Sostenibile Insulare</v></c><c r="C147" s="353"/><c r="D147" s="353"/><c r="E147" s="353"/><c r="F147" s="353"/><c r="G147" s="353"/><c r="H147" s="353"/><c r="I147" s="353"/><c r="J147" s="353"/><c r="K147" s="353"/><c r="L147" s="353"/><c r="M147" s="353"/><c r="N147" s="353"/><c r="O147" s="353"/><c r="P147" s="353"/><c r="Q147" s="353"/><c r="R147" s="353"/><c r="S147" s="264"/><c r="T147" s="264"/><c r="U147" s="106"/><c r="V147" s="106"/><c r="W147" s="106"/><c r="X147" s="106"/><c r="Y147" s="106"/><c r="Z147" s="106"/><c r="AA147" s="106"/><c r="AB147" s="106"/><c r="AC147" s="106"/><c r="AD147" s="106"/></row><row r="148" spans="1:30"><c r="A148" s="133"/><c r="B148" s="265"/><c r="C148" s="265"/><c r="D148" s="265"/><c r="E148" s="265"/><c r="F148" s="265"/><c r="G148" s="265"/><c r="H148" s="265"/><c r="I148" s="265"/><c r="J148" s="265"/><c r="K148" s="265"/><c r="L148" s="265"/><c r="M148" s="265"/><c r="N148" s="265"/><c r="O148" s="265"/><c r="P148" s="265"/><c r="Q148" s="265"/><c r="R148" s="265"/><c r="S148" s="264"/><c r="T148" s="264"/><c r="U148" s="106"/><c r="V148" s="106"/><c r="W148" s="106"/><c r="X148" s="106"/><c r="Y148" s="106"/><c r="Z148" s="106"/><c r="AA148" s="106"/><c r="AB148" s="106"/><c r="AC148" s="106"/><c r="AD148" s="106"/></row><row r="149" spans="1:30" ht="15" customHeight="1"><c r="A149" s="106"/><c r="B149" s="354"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49" s="354"/><c r="D149" s="354"/><c r="E149" s="354"/><c r="F149" s="354"/><c r="G149" s="354"/><c r="H149" s="354"/><c r="I149" s="354"/><c r="J149" s="354"/><c r="K149" s="354"/><c r="L149" s="354"/><c r="M149" s="354"/><c r="N149" s="354"/><c r="O149" s="354"/><c r="P149" s="354"/><c r="Q149" s="354"/><c r="R149" s="354"/><c r="S149" s="354"/><c r="T149" s="354"/><c r="U149" s="354"/><c r="V149" s="106"/><c r="W149" s="106"/><c r="X149" s="106"/><c r="Y149" s="106"/><c r="Z149" s="106"/><c r="AA149" s="106"/><c r="AB149" s="106"/><c r="AC149" s="106"/><c r="AD149" s="106"/></row><row r="150" spans="1:30"><c r="A150" s="106"/><c r="B150" s="354"/><c r="C150" s="354"/><c r="D150" s="354"/><c r="E150" s="354"/><c r="F150" s="354"/><c r="G150" s="354"/><c r="H150" s="354"/><c r="I150" s="354"/><c r="J150" s="354"/><c r="K150" s="354"/><c r="L150" s="354"/><c r="M150" s="354"/><c r="N150" s="354"/><c r="O150" s="354"/><c r="P150" s="354"/><c r="Q150" s="354"/><c r="R150" s="354"/><c r="S150" s="354"/><c r="T150" s="354"/><c r="U150" s="354"/><c r="V150" s="106"/><c r="W150" s="106"/><c r="X150" s="106"/><c r="Y150" s="106"/><c r="Z150" s="106"/><c r="AA150" s="106"/><c r="AB150" s="106"/><c r="AC150" s="106"/><c r="AD150" s="106"/></row><row r="151" spans="1:30"><c r="A151" s="106"/><c r="B151" s="354"/><c r="C151" s="354"/><c r="D151" s="354"/><c r="E151" s="354"/><c r="F151" s="354"/><c r="G151" s="354"/><c r="H151" s="354"/><c r="I151" s="354"/><c r="J151" s="354"/><c r="K151" s="354"/><c r="L151" s="354"/><c r="M151" s="354"/><c r="N151" s="354"/><c r="O151" s="354"/><c r="P151" s="354"/><c r="Q151" s="354"/><c r="R151" s="354"/><c r="S151" s="354"/><c r="T151" s="354"/><c r="U151" s="354"/><c r="V151" s="106"/><c r="W151" s="106"/><c r="X151" s="106"/><c r="Y151" s="106"/><c r="Z151" s="106"/><c r="AA151" s="106"/><c r="AB151" s="106"/><c r="AC151" s="106"/><c r="AD151" s="106"/></row><row r="152" spans="1:30"><c r="A152" s="220"/><c r="B152" s="220"/><c r="C152" s="220"/><c r="D152" s="220"/><c r="E152" s="220"/><c r="F152" s="220"/><c r="G152" s="220"/><c r="H152" s="220"/><c r="I152" s="220"/><c r="J152" s="220"/><c r="K152" s="220"/><c r="L152" s="220"/><c r="M152" s="220"/><c r="N152" s="220"/><c r="O152" s="220"/><c r="P152" s="220"/><c r="Q152" s="220"/><c r="R152" s="220"/><c r="S152" s="220"/><c r="T152" s="220"/><c r="U152" s="220"/><c r="V152" s="220"/><c r="W152" s="220"/><c r="X152" s="220"/><c r="Y152" s="220"/><c r="Z152" s="220"/><c r="AA152" s="220"/><c r="AB152" s="220"/><c r="AC152" s="220"/><c r="AD152" s="220"/></row><row r="153" spans="1:30"><c r="A153" s="220"/><c r="B153" s="220"/><c r="C153" s="220"/><c r="D153" s="220"/><c r="E153" s="220"/><c r="F153" s="220"/><c r="G153" s="220"/><c r="H153" s="220"/><c r="I153" s="220"/><c r="J153" s="220"/><c r="K153" s="220"/><c r="L153" s="220"/><c r="M153" s="220"/><c r="N153" s="220"/><c r="O153" s="220"/><c r="P153" s="220"/><c r="Q153" s="220"/><c r="R153" s="220"/><c r="S153" s="220"/><c r="T153" s="220"/><c r="U153" s="220"/><c r="V153" s="220"/><c r="W153" s="220"/><c r="X153" s="220"/><c r="Y153" s="220"/><c r="Z153" s="220"/><c r="AA153" s="220"/><c r="AB153" s="220"/><c r="AC153" s="220"/><c r="AD153" s="220"/></row><row r="154" spans="1:30"><c r="A154" s="220"/><c r="B154" s="220"/><c r="C154" s="220"/><c r="D154" s="220"/><c r="E154" s="220"/><c r="F154" s="220"/><c r="G154" s="220"/><c r="H154" s="220"/><c r="I154" s="220"/><c r="J154" s="220"/><c r="K154" s="220"/><c r="L154" s="220"/><c r="M154" s="220"/><c r="N154" s="220"/><c r="O154" s="220"/><c r="P154" s="220"/><c r="Q154" s="220"/><c r="R154" s="220"/><c r="S154" s="220"/><c r="T154" s="220"/><c r="U154" s="220"/><c r="V154" s="220"/><c r="W154" s="220"/><c r="X154" s="220"/><c r="Y154" s="220"/><c r="Z154" s="220"/><c r="AA154" s="220"/><c r="AB154" s="220"/><c r="AC154" s="220"/><c r="AD154" s="220"/></row><row r="155" spans="1:30"><c r="A155" s="220"/><c r="B155" s="220"/><c r="C155" s="220"/><c r="D155" s="220"/><c r="E155" s="220"/><c r="F155" s="220"/><c r="G155" s="220"/><c r="H155" s="220"/><c r="I155" s="220"/><c r="J155" s="220"/><c r="K155" s="220"/><c r="L155" s="220"/><c r="M155" s="220"/><c r="N155" s="220"/><c r="O155" s="220"/><c r="P155" s="220"/><c r="Q155" s="220"/><c r="R155" s="220"/><c r="S155" s="220"/><c r="T155" s="220"/><c r="U155" s="220"/><c r="V155" s="220"/><c r="W155" s="220"/><c r="X155" s="220"/><c r="Y155" s="220"/><c r="Z155" s="220"/><c r="AA155" s="220"/><c r="AB155" s="220"/><c r="AC155" s="220"/><c r="AD155" s="220"/></row></sheetData><mergeCells count="70"><mergeCell ref="B149:U151"/><mergeCell ref="AB141:AB143"/><mergeCell ref="C142:I142"/><mergeCell ref="J142:R142"/><mergeCell ref="S142:V142"/><mergeCell ref="Y142:Y143"/><mergeCell ref="B147:R147"/><mergeCell ref="AA141:AA143"/><mergeCell ref="U134:V134"/><mergeCell ref="U135:V135"/><mergeCell ref="U136:V136"/><mergeCell ref="B141:B143"/><mergeCell ref="C141:Y141"/><mergeCell ref="U94:U95"/><mergeCell ref="B131:B132"/><mergeCell ref="C131:S131"/><mergeCell ref="U131:V133"/><mergeCell ref="W131:W133"/><mergeCell ref="C132:I132"/><mergeCell ref="J132:R132"/><mergeCell ref="S132:S133"/><mergeCell ref="B93:B94"/><mergeCell ref="C93:U93"/><mergeCell ref="C94:F94"/><mergeCell ref="G94:M94"/><mergeCell ref="N94:T94"/><mergeCell ref="B84:B85"/><mergeCell ref="C84:S84"/><mergeCell ref="C85:I85"/><mergeCell ref="J85:R85"/><mergeCell ref="S85:S86"/><mergeCell ref="B75:B77"/><mergeCell ref="C75:Y75"/><mergeCell ref="C76:I76"/><mergeCell ref="J76:R76"/><mergeCell ref="S76:V76"/><mergeCell ref="Y76:Y77"/><mergeCell ref="B66:B67"/><mergeCell ref="C66:S66"/><mergeCell ref="T66:T68"/><mergeCell ref="C67:I67"/><mergeCell ref="J67:R67"/><mergeCell ref="S67:S68"/><mergeCell ref="AD56:AD58"/><mergeCell ref="C57:I57"/><mergeCell ref="J57:R57"/><mergeCell ref="S57:S58"/><mergeCell ref="T57:T58"/><mergeCell ref="U57:U58"/><mergeCell ref="V57:V58"/><mergeCell ref="W57:X57"/><mergeCell ref="Y57:Z57"/><mergeCell ref="AA57:AA58"/><mergeCell ref="AC56:AC58"/><mergeCell ref="U15:U16"/><mergeCell ref="B56:B57"/><mergeCell ref="C56:S56"/><mergeCell ref="T56:V56"/><mergeCell ref="W56:AB56"/><mergeCell ref="AB57:AB58"/><mergeCell ref="B14:B15"/><mergeCell ref="C14:U14"/><mergeCell ref="C15:F15"/><mergeCell ref="G15:M15"/><mergeCell ref="N15:T15"/><mergeCell ref="A1:U1"/><mergeCell ref="A4:U4"/><mergeCell ref="S6:U6"/><mergeCell ref="C8:D8"/><mergeCell ref="C10:J10"/></mergeCells><pageMargins left="0.70866141732283472" right="0.70866141732283472" top="0.74803149606299213" bottom="0.74803149606299213" header="0.31496062992125984" footer="0.31496062992125984"/><pageSetup paperSize="8" scale="43" fitToHeight="0" orientation="landscape" r:ID_"rId1"/><rowBreaks count="1" manualBreakCount="1"><brk ID_"73" max="16383" man="1"/></rowBreaks></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M107"/><sheetViews><sheetView showGridLines="0" showZeros="0" topLeftCell="B46" zoomScale="60" zoomScaleNormal="60" workbookViewID_"0"><selection activeCell="D66" sqref="D66"/></sheetView></sheetViews><sheetFormatPr defaultColWidth="11.42578125" defaultRowHeight="12.75"/><cols><col min="1" max="1" width="6.7109375" style="17" customWidth="1"/><col min="2" max="2" width="35.5703125" style="17" customWidth="1"/><col min="3" max="3" width="57.7109375" style="17" customWidth="1"/><col min="4" max="4" width="24.85546875" style="17" customWidth="1"/><col min="5" max="6" width="12" style="17" customWidth="1"/><col min="7" max="8" width="18.5703125" style="17" customWidth="1"/><col min="9" max="9" width="19.7109375" style="17" customWidth="1"/><col min="10" max="10" width="18.5703125" style="17" customWidth="1"/><col min="11" max="11" width="20.28515625" style="17" customWidth="1"/><col min="12" max="12" width="19.5703125" style="17" customWidth="1"/><col min="13" max="13" width="18.5703125" style="17" customWidth="1"/><col min="14" max="251" width="11.42578125" style="17"/><col min="252" max="252" width="3.28515625" style="17" customWidth="1"/><col min="253" max="253" width="56.140625" style="17" customWidth="1"/><col min="254" max="254" width="13" style="17" customWidth="1"/><col min="255" max="255" width="12.7109375" style="17" customWidth="1"/><col min="256" max="256" width="11.5703125" style="17" customWidth="1"/><col min="257" max="257" width="11.140625" style="17" customWidth="1"/><col min="258" max="258" width="11.28515625" style="17" customWidth="1"/><col min="259" max="259" width="10.140625" style="17" customWidth="1"/><col min="260" max="260" width="9.5703125" style="17" customWidth="1"/><col min="261" max="261" width="10.7109375" style="17" customWidth="1"/><col min="262" max="262" width="8.5703125" style="17" customWidth="1"/><col min="263" max="263" width="12.42578125" style="17" customWidth="1"/><col min="264" max="264" width="9.7109375" style="17" customWidth="1"/><col min="265" max="265" width="11.28515625" style="17" customWidth="1"/><col min="266" max="266" width="10.42578125" style="17" customWidth="1"/><col min="267" max="267" width="11.42578125" style="17"/><col min="268" max="269" width="12.5703125" style="17" customWidth="1"/><col min="270" max="507" width="11.42578125" style="17"/><col min="508" max="508" width="3.28515625" style="17" customWidth="1"/><col min="509" max="509" width="56.140625" style="17" customWidth="1"/><col min="510" max="510" width="13" style="17" customWidth="1"/><col min="511" max="511" width="12.7109375" style="17" customWidth="1"/><col min="512" max="512" width="11.5703125" style="17" customWidth="1"/><col min="513" max="513" width="11.140625" style="17" customWidth="1"/><col min="514" max="514" width="11.28515625" style="17" customWidth="1"/><col min="515" max="515" width="10.140625" style="17" customWidth="1"/><col min="516" max="516" width="9.5703125" style="17" customWidth="1"/><col min="517" max="517" width="10.7109375" style="17" customWidth="1"/><col min="518" max="518" width="8.5703125" style="17" customWidth="1"/><col min="519" max="519" width="12.42578125" style="17" customWidth="1"/><col min="520" max="520" width="9.7109375" style="17" customWidth="1"/><col min="521" max="521" width="11.28515625" style="17" customWidth="1"/><col min="522" max="522" width="10.42578125" style="17" customWidth="1"/><col min="523" max="523" width="11.42578125" style="17"/><col min="524" max="525" width="12.5703125" style="17" customWidth="1"/><col min="526" max="763" width="11.42578125" style="17"/><col min="764" max="764" width="3.28515625" style="17" customWidth="1"/><col min="765" max="765" width="56.140625" style="17" customWidth="1"/><col min="766" max="766" width="13" style="17" customWidth="1"/><col min="767" max="767" width="12.7109375" style="17" customWidth="1"/><col min="768" max="768" width="11.5703125" style="17" customWidth="1"/><col min="769" max="769" width="11.140625" style="17" customWidth="1"/><col min="770" max="770" width="11.28515625" style="17" customWidth="1"/><col min="771" max="771" width="10.140625" style="17" customWidth="1"/><col min="772" max="772" width="9.5703125" style="17" customWidth="1"/><col min="773" max="773" width="10.7109375" style="17" customWidth="1"/><col min="774" max="774" width="8.5703125" style="17" customWidth="1"/><col min="775" max="775" width="12.42578125" style="17" customWidth="1"/><col min="776" max="776" width="9.7109375" style="17" customWidth="1"/><col min="777" max="777" width="11.28515625" style="17" customWidth="1"/><col min="778" max="778" width="10.42578125" style="17" customWidth="1"/><col min="779" max="779" width="11.42578125" style="17"/><col min="780" max="781" width="12.5703125" style="17" customWidth="1"/><col min="782" max="1019" width="11.42578125" style="17"/><col min="1020" max="1020" width="3.28515625" style="17" customWidth="1"/><col min="1021" max="1021" width="56.140625" style="17" customWidth="1"/><col min="1022" max="1022" width="13" style="17" customWidth="1"/><col min="1023" max="1023" width="12.7109375" style="17" customWidth="1"/><col min="1024" max="1024" width="11.5703125" style="17" customWidth="1"/><col min="1025" max="1025" width="11.140625" style="17" customWidth="1"/><col min="1026" max="1026" width="11.28515625" style="17" customWidth="1"/><col min="1027" max="1027" width="10.140625" style="17" customWidth="1"/><col min="1028" max="1028" width="9.5703125" style="17" customWidth="1"/><col min="1029" max="1029" width="10.7109375" style="17" customWidth="1"/><col min="1030" max="1030" width="8.5703125" style="17" customWidth="1"/><col min="1031" max="1031" width="12.42578125" style="17" customWidth="1"/><col min="1032" max="1032" width="9.7109375" style="17" customWidth="1"/><col min="1033" max="1033" width="11.28515625" style="17" customWidth="1"/><col min="1034" max="1034" width="10.42578125" style="17" customWidth="1"/><col min="1035" max="1035" width="11.42578125" style="17"/><col min="1036" max="1037" width="12.5703125" style="17" customWidth="1"/><col min="1038" max="1275" width="11.42578125" style="17"/><col min="1276" max="1276" width="3.28515625" style="17" customWidth="1"/><col min="1277" max="1277" width="56.140625" style="17" customWidth="1"/><col min="1278" max="1278" width="13" style="17" customWidth="1"/><col min="1279" max="1279" width="12.7109375" style="17" customWidth="1"/><col min="1280" max="1280" width="11.5703125" style="17" customWidth="1"/><col min="1281" max="1281" width="11.140625" style="17" customWidth="1"/><col min="1282" max="1282" width="11.28515625" style="17" customWidth="1"/><col min="1283" max="1283" width="10.140625" style="17" customWidth="1"/><col min="1284" max="1284" width="9.5703125" style="17" customWidth="1"/><col min="1285" max="1285" width="10.7109375" style="17" customWidth="1"/><col min="1286" max="1286" width="8.5703125" style="17" customWidth="1"/><col min="1287" max="1287" width="12.42578125" style="17" customWidth="1"/><col min="1288" max="1288" width="9.7109375" style="17" customWidth="1"/><col min="1289" max="1289" width="11.28515625" style="17" customWidth="1"/><col min="1290" max="1290" width="10.42578125" style="17" customWidth="1"/><col min="1291" max="1291" width="11.42578125" style="17"/><col min="1292" max="1293" width="12.5703125" style="17" customWidth="1"/><col min="1294" max="1531" width="11.42578125" style="17"/><col min="1532" max="1532" width="3.28515625" style="17" customWidth="1"/><col min="1533" max="1533" width="56.140625" style="17" customWidth="1"/><col min="1534" max="1534" width="13" style="17" customWidth="1"/><col min="1535" max="1535" width="12.7109375" style="17" customWidth="1"/><col min="1536" max="1536" width="11.5703125" style="17" customWidth="1"/><col min="1537" max="1537" width="11.140625" style="17" customWidth="1"/><col min="1538" max="1538" width="11.28515625" style="17" customWidth="1"/><col min="1539" max="1539" width="10.140625" style="17" customWidth="1"/><col min="1540" max="1540" width="9.5703125" style="17" customWidth="1"/><col min="1541" max="1541" width="10.7109375" style="17" customWidth="1"/><col min="1542" max="1542" width="8.5703125" style="17" customWidth="1"/><col min="1543" max="1543" width="12.42578125" style="17" customWidth="1"/><col min="1544" max="1544" width="9.7109375" style="17" customWidth="1"/><col min="1545" max="1545" width="11.28515625" style="17" customWidth="1"/><col min="1546" max="1546" width="10.42578125" style="17" customWidth="1"/><col min="1547" max="1547" width="11.42578125" style="17"/><col min="1548" max="1549" width="12.5703125" style="17" customWidth="1"/><col min="1550" max="1787" width="11.42578125" style="17"/><col min="1788" max="1788" width="3.28515625" style="17" customWidth="1"/><col min="1789" max="1789" width="56.140625" style="17" customWidth="1"/><col min="1790" max="1790" width="13" style="17" customWidth="1"/><col min="1791" max="1791" width="12.7109375" style="17" customWidth="1"/><col min="1792" max="1792" width="11.5703125" style="17" customWidth="1"/><col min="1793" max="1793" width="11.140625" style="17" customWidth="1"/><col min="1794" max="1794" width="11.28515625" style="17" customWidth="1"/><col min="1795" max="1795" width="10.140625" style="17" customWidth="1"/><col min="1796" max="1796" width="9.5703125" style="17" customWidth="1"/><col min="1797" max="1797" width="10.7109375" style="17" customWidth="1"/><col min="1798" max="1798" width="8.5703125" style="17" customWidth="1"/><col min="1799" max="1799" width="12.42578125" style="17" customWidth="1"/><col min="1800" max="1800" width="9.7109375" style="17" customWidth="1"/><col min="1801" max="1801" width="11.28515625" style="17" customWidth="1"/><col min="1802" max="1802" width="10.42578125" style="17" customWidth="1"/><col min="1803" max="1803" width="11.42578125" style="17"/><col min="1804" max="1805" width="12.5703125" style="17" customWidth="1"/><col min="1806" max="2043" width="11.42578125" style="17"/><col min="2044" max="2044" width="3.28515625" style="17" customWidth="1"/><col min="2045" max="2045" width="56.140625" style="17" customWidth="1"/><col min="2046" max="2046" width="13" style="17" customWidth="1"/><col min="2047" max="2047" width="12.7109375" style="17" customWidth="1"/><col min="2048" max="2048" width="11.5703125" style="17" customWidth="1"/><col min="2049" max="2049" width="11.140625" style="17" customWidth="1"/><col min="2050" max="2050" width="11.28515625" style="17" customWidth="1"/><col min="2051" max="2051" width="10.140625" style="17" customWidth="1"/><col min="2052" max="2052" width="9.5703125" style="17" customWidth="1"/><col min="2053" max="2053" width="10.7109375" style="17" customWidth="1"/><col min="2054" max="2054" width="8.5703125" style="17" customWidth="1"/><col min="2055" max="2055" width="12.42578125" style="17" customWidth="1"/><col min="2056" max="2056" width="9.7109375" style="17" customWidth="1"/><col min="2057" max="2057" width="11.28515625" style="17" customWidth="1"/><col min="2058" max="2058" width="10.42578125" style="17" customWidth="1"/><col min="2059" max="2059" width="11.42578125" style="17"/><col min="2060" max="2061" width="12.5703125" style="17" customWidth="1"/><col min="2062" max="2299" width="11.42578125" style="17"/><col min="2300" max="2300" width="3.28515625" style="17" customWidth="1"/><col min="2301" max="2301" width="56.140625" style="17" customWidth="1"/><col min="2302" max="2302" width="13" style="17" customWidth="1"/><col min="2303" max="2303" width="12.7109375" style="17" customWidth="1"/><col min="2304" max="2304" width="11.5703125" style="17" customWidth="1"/><col min="2305" max="2305" width="11.140625" style="17" customWidth="1"/><col min="2306" max="2306" width="11.28515625" style="17" customWidth="1"/><col min="2307" max="2307" width="10.140625" style="17" customWidth="1"/><col min="2308" max="2308" width="9.5703125" style="17" customWidth="1"/><col min="2309" max="2309" width="10.7109375" style="17" customWidth="1"/><col min="2310" max="2310" width="8.5703125" style="17" customWidth="1"/><col min="2311" max="2311" width="12.42578125" style="17" customWidth="1"/><col min="2312" max="2312" width="9.7109375" style="17" customWidth="1"/><col min="2313" max="2313" width="11.28515625" style="17" customWidth="1"/><col min="2314" max="2314" width="10.42578125" style="17" customWidth="1"/><col min="2315" max="2315" width="11.42578125" style="17"/><col min="2316" max="2317" width="12.5703125" style="17" customWidth="1"/><col min="2318" max="2555" width="11.42578125" style="17"/><col min="2556" max="2556" width="3.28515625" style="17" customWidth="1"/><col min="2557" max="2557" width="56.140625" style="17" customWidth="1"/><col min="2558" max="2558" width="13" style="17" customWidth="1"/><col min="2559" max="2559" width="12.7109375" style="17" customWidth="1"/><col min="2560" max="2560" width="11.5703125" style="17" customWidth="1"/><col min="2561" max="2561" width="11.140625" style="17" customWidth="1"/><col min="2562" max="2562" width="11.28515625" style="17" customWidth="1"/><col min="2563" max="2563" width="10.140625" style="17" customWidth="1"/><col min="2564" max="2564" width="9.5703125" style="17" customWidth="1"/><col min="2565" max="2565" width="10.7109375" style="17" customWidth="1"/><col min="2566" max="2566" width="8.5703125" style="17" customWidth="1"/><col min="2567" max="2567" width="12.42578125" style="17" customWidth="1"/><col min="2568" max="2568" width="9.7109375" style="17" customWidth="1"/><col min="2569" max="2569" width="11.28515625" style="17" customWidth="1"/><col min="2570" max="2570" width="10.42578125" style="17" customWidth="1"/><col min="2571" max="2571" width="11.42578125" style="17"/><col min="2572" max="2573" width="12.5703125" style="17" customWidth="1"/><col min="2574" max="2811" width="11.42578125" style="17"/><col min="2812" max="2812" width="3.28515625" style="17" customWidth="1"/><col min="2813" max="2813" width="56.140625" style="17" customWidth="1"/><col min="2814" max="2814" width="13" style="17" customWidth="1"/><col min="2815" max="2815" width="12.7109375" style="17" customWidth="1"/><col min="2816" max="2816" width="11.5703125" style="17" customWidth="1"/><col min="2817" max="2817" width="11.140625" style="17" customWidth="1"/><col min="2818" max="2818" width="11.28515625" style="17" customWidth="1"/><col min="2819" max="2819" width="10.140625" style="17" customWidth="1"/><col min="2820" max="2820" width="9.5703125" style="17" customWidth="1"/><col min="2821" max="2821" width="10.7109375" style="17" customWidth="1"/><col min="2822" max="2822" width="8.5703125" style="17" customWidth="1"/><col min="2823" max="2823" width="12.42578125" style="17" customWidth="1"/><col min="2824" max="2824" width="9.7109375" style="17" customWidth="1"/><col min="2825" max="2825" width="11.28515625" style="17" customWidth="1"/><col min="2826" max="2826" width="10.42578125" style="17" customWidth="1"/><col min="2827" max="2827" width="11.42578125" style="17"/><col min="2828" max="2829" width="12.5703125" style="17" customWidth="1"/><col min="2830" max="3067" width="11.42578125" style="17"/><col min="3068" max="3068" width="3.28515625" style="17" customWidth="1"/><col min="3069" max="3069" width="56.140625" style="17" customWidth="1"/><col min="3070" max="3070" width="13" style="17" customWidth="1"/><col min="3071" max="3071" width="12.7109375" style="17" customWidth="1"/><col min="3072" max="3072" width="11.5703125" style="17" customWidth="1"/><col min="3073" max="3073" width="11.140625" style="17" customWidth="1"/><col min="3074" max="3074" width="11.28515625" style="17" customWidth="1"/><col min="3075" max="3075" width="10.140625" style="17" customWidth="1"/><col min="3076" max="3076" width="9.5703125" style="17" customWidth="1"/><col min="3077" max="3077" width="10.7109375" style="17" customWidth="1"/><col min="3078" max="3078" width="8.5703125" style="17" customWidth="1"/><col min="3079" max="3079" width="12.42578125" style="17" customWidth="1"/><col min="3080" max="3080" width="9.7109375" style="17" customWidth="1"/><col min="3081" max="3081" width="11.28515625" style="17" customWidth="1"/><col min="3082" max="3082" width="10.42578125" style="17" customWidth="1"/><col min="3083" max="3083" width="11.42578125" style="17"/><col min="3084" max="3085" width="12.5703125" style="17" customWidth="1"/><col min="3086" max="3323" width="11.42578125" style="17"/><col min="3324" max="3324" width="3.28515625" style="17" customWidth="1"/><col min="3325" max="3325" width="56.140625" style="17" customWidth="1"/><col min="3326" max="3326" width="13" style="17" customWidth="1"/><col min="3327" max="3327" width="12.7109375" style="17" customWidth="1"/><col min="3328" max="3328" width="11.5703125" style="17" customWidth="1"/><col min="3329" max="3329" width="11.140625" style="17" customWidth="1"/><col min="3330" max="3330" width="11.28515625" style="17" customWidth="1"/><col min="3331" max="3331" width="10.140625" style="17" customWidth="1"/><col min="3332" max="3332" width="9.5703125" style="17" customWidth="1"/><col min="3333" max="3333" width="10.7109375" style="17" customWidth="1"/><col min="3334" max="3334" width="8.5703125" style="17" customWidth="1"/><col min="3335" max="3335" width="12.42578125" style="17" customWidth="1"/><col min="3336" max="3336" width="9.7109375" style="17" customWidth="1"/><col min="3337" max="3337" width="11.28515625" style="17" customWidth="1"/><col min="3338" max="3338" width="10.42578125" style="17" customWidth="1"/><col min="3339" max="3339" width="11.42578125" style="17"/><col min="3340" max="3341" width="12.5703125" style="17" customWidth="1"/><col min="3342" max="3579" width="11.42578125" style="17"/><col min="3580" max="3580" width="3.28515625" style="17" customWidth="1"/><col min="3581" max="3581" width="56.140625" style="17" customWidth="1"/><col min="3582" max="3582" width="13" style="17" customWidth="1"/><col min="3583" max="3583" width="12.7109375" style="17" customWidth="1"/><col min="3584" max="3584" width="11.5703125" style="17" customWidth="1"/><col min="3585" max="3585" width="11.140625" style="17" customWidth="1"/><col min="3586" max="3586" width="11.28515625" style="17" customWidth="1"/><col min="3587" max="3587" width="10.140625" style="17" customWidth="1"/><col min="3588" max="3588" width="9.5703125" style="17" customWidth="1"/><col min="3589" max="3589" width="10.7109375" style="17" customWidth="1"/><col min="3590" max="3590" width="8.5703125" style="17" customWidth="1"/><col min="3591" max="3591" width="12.42578125" style="17" customWidth="1"/><col min="3592" max="3592" width="9.7109375" style="17" customWidth="1"/><col min="3593" max="3593" width="11.28515625" style="17" customWidth="1"/><col min="3594" max="3594" width="10.42578125" style="17" customWidth="1"/><col min="3595" max="3595" width="11.42578125" style="17"/><col min="3596" max="3597" width="12.5703125" style="17" customWidth="1"/><col min="3598" max="3835" width="11.42578125" style="17"/><col min="3836" max="3836" width="3.28515625" style="17" customWidth="1"/><col min="3837" max="3837" width="56.140625" style="17" customWidth="1"/><col min="3838" max="3838" width="13" style="17" customWidth="1"/><col min="3839" max="3839" width="12.7109375" style="17" customWidth="1"/><col min="3840" max="3840" width="11.5703125" style="17" customWidth="1"/><col min="3841" max="3841" width="11.140625" style="17" customWidth="1"/><col min="3842" max="3842" width="11.28515625" style="17" customWidth="1"/><col min="3843" max="3843" width="10.140625" style="17" customWidth="1"/><col min="3844" max="3844" width="9.5703125" style="17" customWidth="1"/><col min="3845" max="3845" width="10.7109375" style="17" customWidth="1"/><col min="3846" max="3846" width="8.5703125" style="17" customWidth="1"/><col min="3847" max="3847" width="12.42578125" style="17" customWidth="1"/><col min="3848" max="3848" width="9.7109375" style="17" customWidth="1"/><col min="3849" max="3849" width="11.28515625" style="17" customWidth="1"/><col min="3850" max="3850" width="10.42578125" style="17" customWidth="1"/><col min="3851" max="3851" width="11.42578125" style="17"/><col min="3852" max="3853" width="12.5703125" style="17" customWidth="1"/><col min="3854" max="4091" width="11.42578125" style="17"/><col min="4092" max="4092" width="3.28515625" style="17" customWidth="1"/><col min="4093" max="4093" width="56.140625" style="17" customWidth="1"/><col min="4094" max="4094" width="13" style="17" customWidth="1"/><col min="4095" max="4095" width="12.7109375" style="17" customWidth="1"/><col min="4096" max="4096" width="11.5703125" style="17" customWidth="1"/><col min="4097" max="4097" width="11.140625" style="17" customWidth="1"/><col min="4098" max="4098" width="11.28515625" style="17" customWidth="1"/><col min="4099" max="4099" width="10.140625" style="17" customWidth="1"/><col min="4100" max="4100" width="9.5703125" style="17" customWidth="1"/><col min="4101" max="4101" width="10.7109375" style="17" customWidth="1"/><col min="4102" max="4102" width="8.5703125" style="17" customWidth="1"/><col min="4103" max="4103" width="12.42578125" style="17" customWidth="1"/><col min="4104" max="4104" width="9.7109375" style="17" customWidth="1"/><col min="4105" max="4105" width="11.28515625" style="17" customWidth="1"/><col min="4106" max="4106" width="10.42578125" style="17" customWidth="1"/><col min="4107" max="4107" width="11.42578125" style="17"/><col min="4108" max="4109" width="12.5703125" style="17" customWidth="1"/><col min="4110" max="4347" width="11.42578125" style="17"/><col min="4348" max="4348" width="3.28515625" style="17" customWidth="1"/><col min="4349" max="4349" width="56.140625" style="17" customWidth="1"/><col min="4350" max="4350" width="13" style="17" customWidth="1"/><col min="4351" max="4351" width="12.7109375" style="17" customWidth="1"/><col min="4352" max="4352" width="11.5703125" style="17" customWidth="1"/><col min="4353" max="4353" width="11.140625" style="17" customWidth="1"/><col min="4354" max="4354" width="11.28515625" style="17" customWidth="1"/><col min="4355" max="4355" width="10.140625" style="17" customWidth="1"/><col min="4356" max="4356" width="9.5703125" style="17" customWidth="1"/><col min="4357" max="4357" width="10.7109375" style="17" customWidth="1"/><col min="4358" max="4358" width="8.5703125" style="17" customWidth="1"/><col min="4359" max="4359" width="12.42578125" style="17" customWidth="1"/><col min="4360" max="4360" width="9.7109375" style="17" customWidth="1"/><col min="4361" max="4361" width="11.28515625" style="17" customWidth="1"/><col min="4362" max="4362" width="10.42578125" style="17" customWidth="1"/><col min="4363" max="4363" width="11.42578125" style="17"/><col min="4364" max="4365" width="12.5703125" style="17" customWidth="1"/><col min="4366" max="4603" width="11.42578125" style="17"/><col min="4604" max="4604" width="3.28515625" style="17" customWidth="1"/><col min="4605" max="4605" width="56.140625" style="17" customWidth="1"/><col min="4606" max="4606" width="13" style="17" customWidth="1"/><col min="4607" max="4607" width="12.7109375" style="17" customWidth="1"/><col min="4608" max="4608" width="11.5703125" style="17" customWidth="1"/><col min="4609" max="4609" width="11.140625" style="17" customWidth="1"/><col min="4610" max="4610" width="11.28515625" style="17" customWidth="1"/><col min="4611" max="4611" width="10.140625" style="17" customWidth="1"/><col min="4612" max="4612" width="9.5703125" style="17" customWidth="1"/><col min="4613" max="4613" width="10.7109375" style="17" customWidth="1"/><col min="4614" max="4614" width="8.5703125" style="17" customWidth="1"/><col min="4615" max="4615" width="12.42578125" style="17" customWidth="1"/><col min="4616" max="4616" width="9.7109375" style="17" customWidth="1"/><col min="4617" max="4617" width="11.28515625" style="17" customWidth="1"/><col min="4618" max="4618" width="10.42578125" style="17" customWidth="1"/><col min="4619" max="4619" width="11.42578125" style="17"/><col min="4620" max="4621" width="12.5703125" style="17" customWidth="1"/><col min="4622" max="4859" width="11.42578125" style="17"/><col min="4860" max="4860" width="3.28515625" style="17" customWidth="1"/><col min="4861" max="4861" width="56.140625" style="17" customWidth="1"/><col min="4862" max="4862" width="13" style="17" customWidth="1"/><col min="4863" max="4863" width="12.7109375" style="17" customWidth="1"/><col min="4864" max="4864" width="11.5703125" style="17" customWidth="1"/><col min="4865" max="4865" width="11.140625" style="17" customWidth="1"/><col min="4866" max="4866" width="11.28515625" style="17" customWidth="1"/><col min="4867" max="4867" width="10.140625" style="17" customWidth="1"/><col min="4868" max="4868" width="9.5703125" style="17" customWidth="1"/><col min="4869" max="4869" width="10.7109375" style="17" customWidth="1"/><col min="4870" max="4870" width="8.5703125" style="17" customWidth="1"/><col min="4871" max="4871" width="12.42578125" style="17" customWidth="1"/><col min="4872" max="4872" width="9.7109375" style="17" customWidth="1"/><col min="4873" max="4873" width="11.28515625" style="17" customWidth="1"/><col min="4874" max="4874" width="10.42578125" style="17" customWidth="1"/><col min="4875" max="4875" width="11.42578125" style="17"/><col min="4876" max="4877" width="12.5703125" style="17" customWidth="1"/><col min="4878" max="5115" width="11.42578125" style="17"/><col min="5116" max="5116" width="3.28515625" style="17" customWidth="1"/><col min="5117" max="5117" width="56.140625" style="17" customWidth="1"/><col min="5118" max="5118" width="13" style="17" customWidth="1"/><col min="5119" max="5119" width="12.7109375" style="17" customWidth="1"/><col min="5120" max="5120" width="11.5703125" style="17" customWidth="1"/><col min="5121" max="5121" width="11.140625" style="17" customWidth="1"/><col min="5122" max="5122" width="11.28515625" style="17" customWidth="1"/><col min="5123" max="5123" width="10.140625" style="17" customWidth="1"/><col min="5124" max="5124" width="9.5703125" style="17" customWidth="1"/><col min="5125" max="5125" width="10.7109375" style="17" customWidth="1"/><col min="5126" max="5126" width="8.5703125" style="17" customWidth="1"/><col min="5127" max="5127" width="12.42578125" style="17" customWidth="1"/><col min="5128" max="5128" width="9.7109375" style="17" customWidth="1"/><col min="5129" max="5129" width="11.28515625" style="17" customWidth="1"/><col min="5130" max="5130" width="10.42578125" style="17" customWidth="1"/><col min="5131" max="5131" width="11.42578125" style="17"/><col min="5132" max="5133" width="12.5703125" style="17" customWidth="1"/><col min="5134" max="5371" width="11.42578125" style="17"/><col min="5372" max="5372" width="3.28515625" style="17" customWidth="1"/><col min="5373" max="5373" width="56.140625" style="17" customWidth="1"/><col min="5374" max="5374" width="13" style="17" customWidth="1"/><col min="5375" max="5375" width="12.7109375" style="17" customWidth="1"/><col min="5376" max="5376" width="11.5703125" style="17" customWidth="1"/><col min="5377" max="5377" width="11.140625" style="17" customWidth="1"/><col min="5378" max="5378" width="11.28515625" style="17" customWidth="1"/><col min="5379" max="5379" width="10.140625" style="17" customWidth="1"/><col min="5380" max="5380" width="9.5703125" style="17" customWidth="1"/><col min="5381" max="5381" width="10.7109375" style="17" customWidth="1"/><col min="5382" max="5382" width="8.5703125" style="17" customWidth="1"/><col min="5383" max="5383" width="12.42578125" style="17" customWidth="1"/><col min="5384" max="5384" width="9.7109375" style="17" customWidth="1"/><col min="5385" max="5385" width="11.28515625" style="17" customWidth="1"/><col min="5386" max="5386" width="10.42578125" style="17" customWidth="1"/><col min="5387" max="5387" width="11.42578125" style="17"/><col min="5388" max="5389" width="12.5703125" style="17" customWidth="1"/><col min="5390" max="5627" width="11.42578125" style="17"/><col min="5628" max="5628" width="3.28515625" style="17" customWidth="1"/><col min="5629" max="5629" width="56.140625" style="17" customWidth="1"/><col min="5630" max="5630" width="13" style="17" customWidth="1"/><col min="5631" max="5631" width="12.7109375" style="17" customWidth="1"/><col min="5632" max="5632" width="11.5703125" style="17" customWidth="1"/><col min="5633" max="5633" width="11.140625" style="17" customWidth="1"/><col min="5634" max="5634" width="11.28515625" style="17" customWidth="1"/><col min="5635" max="5635" width="10.140625" style="17" customWidth="1"/><col min="5636" max="5636" width="9.5703125" style="17" customWidth="1"/><col min="5637" max="5637" width="10.7109375" style="17" customWidth="1"/><col min="5638" max="5638" width="8.5703125" style="17" customWidth="1"/><col min="5639" max="5639" width="12.42578125" style="17" customWidth="1"/><col min="5640" max="5640" width="9.7109375" style="17" customWidth="1"/><col min="5641" max="5641" width="11.28515625" style="17" customWidth="1"/><col min="5642" max="5642" width="10.42578125" style="17" customWidth="1"/><col min="5643" max="5643" width="11.42578125" style="17"/><col min="5644" max="5645" width="12.5703125" style="17" customWidth="1"/><col min="5646" max="5883" width="11.42578125" style="17"/><col min="5884" max="5884" width="3.28515625" style="17" customWidth="1"/><col min="5885" max="5885" width="56.140625" style="17" customWidth="1"/><col min="5886" max="5886" width="13" style="17" customWidth="1"/><col min="5887" max="5887" width="12.7109375" style="17" customWidth="1"/><col min="5888" max="5888" width="11.5703125" style="17" customWidth="1"/><col min="5889" max="5889" width="11.140625" style="17" customWidth="1"/><col min="5890" max="5890" width="11.28515625" style="17" customWidth="1"/><col min="5891" max="5891" width="10.140625" style="17" customWidth="1"/><col min="5892" max="5892" width="9.5703125" style="17" customWidth="1"/><col min="5893" max="5893" width="10.7109375" style="17" customWidth="1"/><col min="5894" max="5894" width="8.5703125" style="17" customWidth="1"/><col min="5895" max="5895" width="12.42578125" style="17" customWidth="1"/><col min="5896" max="5896" width="9.7109375" style="17" customWidth="1"/><col min="5897" max="5897" width="11.28515625" style="17" customWidth="1"/><col min="5898" max="5898" width="10.42578125" style="17" customWidth="1"/><col min="5899" max="5899" width="11.42578125" style="17"/><col min="5900" max="5901" width="12.5703125" style="17" customWidth="1"/><col min="5902" max="6139" width="11.42578125" style="17"/><col min="6140" max="6140" width="3.28515625" style="17" customWidth="1"/><col min="6141" max="6141" width="56.140625" style="17" customWidth="1"/><col min="6142" max="6142" width="13" style="17" customWidth="1"/><col min="6143" max="6143" width="12.7109375" style="17" customWidth="1"/><col min="6144" max="6144" width="11.5703125" style="17" customWidth="1"/><col min="6145" max="6145" width="11.140625" style="17" customWidth="1"/><col min="6146" max="6146" width="11.28515625" style="17" customWidth="1"/><col min="6147" max="6147" width="10.140625" style="17" customWidth="1"/><col min="6148" max="6148" width="9.5703125" style="17" customWidth="1"/><col min="6149" max="6149" width="10.7109375" style="17" customWidth="1"/><col min="6150" max="6150" width="8.5703125" style="17" customWidth="1"/><col min="6151" max="6151" width="12.42578125" style="17" customWidth="1"/><col min="6152" max="6152" width="9.7109375" style="17" customWidth="1"/><col min="6153" max="6153" width="11.28515625" style="17" customWidth="1"/><col min="6154" max="6154" width="10.42578125" style="17" customWidth="1"/><col min="6155" max="6155" width="11.42578125" style="17"/><col min="6156" max="6157" width="12.5703125" style="17" customWidth="1"/><col min="6158" max="6395" width="11.42578125" style="17"/><col min="6396" max="6396" width="3.28515625" style="17" customWidth="1"/><col min="6397" max="6397" width="56.140625" style="17" customWidth="1"/><col min="6398" max="6398" width="13" style="17" customWidth="1"/><col min="6399" max="6399" width="12.7109375" style="17" customWidth="1"/><col min="6400" max="6400" width="11.5703125" style="17" customWidth="1"/><col min="6401" max="6401" width="11.140625" style="17" customWidth="1"/><col min="6402" max="6402" width="11.28515625" style="17" customWidth="1"/><col min="6403" max="6403" width="10.140625" style="17" customWidth="1"/><col min="6404" max="6404" width="9.5703125" style="17" customWidth="1"/><col min="6405" max="6405" width="10.7109375" style="17" customWidth="1"/><col min="6406" max="6406" width="8.5703125" style="17" customWidth="1"/><col min="6407" max="6407" width="12.42578125" style="17" customWidth="1"/><col min="6408" max="6408" width="9.7109375" style="17" customWidth="1"/><col min="6409" max="6409" width="11.28515625" style="17" customWidth="1"/><col min="6410" max="6410" width="10.42578125" style="17" customWidth="1"/><col min="6411" max="6411" width="11.42578125" style="17"/><col min="6412" max="6413" width="12.5703125" style="17" customWidth="1"/><col min="6414" max="6651" width="11.42578125" style="17"/><col min="6652" max="6652" width="3.28515625" style="17" customWidth="1"/><col min="6653" max="6653" width="56.140625" style="17" customWidth="1"/><col min="6654" max="6654" width="13" style="17" customWidth="1"/><col min="6655" max="6655" width="12.7109375" style="17" customWidth="1"/><col min="6656" max="6656" width="11.5703125" style="17" customWidth="1"/><col min="6657" max="6657" width="11.140625" style="17" customWidth="1"/><col min="6658" max="6658" width="11.28515625" style="17" customWidth="1"/><col min="6659" max="6659" width="10.140625" style="17" customWidth="1"/><col min="6660" max="6660" width="9.5703125" style="17" customWidth="1"/><col min="6661" max="6661" width="10.7109375" style="17" customWidth="1"/><col min="6662" max="6662" width="8.5703125" style="17" customWidth="1"/><col min="6663" max="6663" width="12.42578125" style="17" customWidth="1"/><col min="6664" max="6664" width="9.7109375" style="17" customWidth="1"/><col min="6665" max="6665" width="11.28515625" style="17" customWidth="1"/><col min="6666" max="6666" width="10.42578125" style="17" customWidth="1"/><col min="6667" max="6667" width="11.42578125" style="17"/><col min="6668" max="6669" width="12.5703125" style="17" customWidth="1"/><col min="6670" max="6907" width="11.42578125" style="17"/><col min="6908" max="6908" width="3.28515625" style="17" customWidth="1"/><col min="6909" max="6909" width="56.140625" style="17" customWidth="1"/><col min="6910" max="6910" width="13" style="17" customWidth="1"/><col min="6911" max="6911" width="12.7109375" style="17" customWidth="1"/><col min="6912" max="6912" width="11.5703125" style="17" customWidth="1"/><col min="6913" max="6913" width="11.140625" style="17" customWidth="1"/><col min="6914" max="6914" width="11.28515625" style="17" customWidth="1"/><col min="6915" max="6915" width="10.140625" style="17" customWidth="1"/><col min="6916" max="6916" width="9.5703125" style="17" customWidth="1"/><col min="6917" max="6917" width="10.7109375" style="17" customWidth="1"/><col min="6918" max="6918" width="8.5703125" style="17" customWidth="1"/><col min="6919" max="6919" width="12.42578125" style="17" customWidth="1"/><col min="6920" max="6920" width="9.7109375" style="17" customWidth="1"/><col min="6921" max="6921" width="11.28515625" style="17" customWidth="1"/><col min="6922" max="6922" width="10.42578125" style="17" customWidth="1"/><col min="6923" max="6923" width="11.42578125" style="17"/><col min="6924" max="6925" width="12.5703125" style="17" customWidth="1"/><col min="6926" max="7163" width="11.42578125" style="17"/><col min="7164" max="7164" width="3.28515625" style="17" customWidth="1"/><col min="7165" max="7165" width="56.140625" style="17" customWidth="1"/><col min="7166" max="7166" width="13" style="17" customWidth="1"/><col min="7167" max="7167" width="12.7109375" style="17" customWidth="1"/><col min="7168" max="7168" width="11.5703125" style="17" customWidth="1"/><col min="7169" max="7169" width="11.140625" style="17" customWidth="1"/><col min="7170" max="7170" width="11.28515625" style="17" customWidth="1"/><col min="7171" max="7171" width="10.140625" style="17" customWidth="1"/><col min="7172" max="7172" width="9.5703125" style="17" customWidth="1"/><col min="7173" max="7173" width="10.7109375" style="17" customWidth="1"/><col min="7174" max="7174" width="8.5703125" style="17" customWidth="1"/><col min="7175" max="7175" width="12.42578125" style="17" customWidth="1"/><col min="7176" max="7176" width="9.7109375" style="17" customWidth="1"/><col min="7177" max="7177" width="11.28515625" style="17" customWidth="1"/><col min="7178" max="7178" width="10.42578125" style="17" customWidth="1"/><col min="7179" max="7179" width="11.42578125" style="17"/><col min="7180" max="7181" width="12.5703125" style="17" customWidth="1"/><col min="7182" max="7419" width="11.42578125" style="17"/><col min="7420" max="7420" width="3.28515625" style="17" customWidth="1"/><col min="7421" max="7421" width="56.140625" style="17" customWidth="1"/><col min="7422" max="7422" width="13" style="17" customWidth="1"/><col min="7423" max="7423" width="12.7109375" style="17" customWidth="1"/><col min="7424" max="7424" width="11.5703125" style="17" customWidth="1"/><col min="7425" max="7425" width="11.140625" style="17" customWidth="1"/><col min="7426" max="7426" width="11.28515625" style="17" customWidth="1"/><col min="7427" max="7427" width="10.140625" style="17" customWidth="1"/><col min="7428" max="7428" width="9.5703125" style="17" customWidth="1"/><col min="7429" max="7429" width="10.7109375" style="17" customWidth="1"/><col min="7430" max="7430" width="8.5703125" style="17" customWidth="1"/><col min="7431" max="7431" width="12.42578125" style="17" customWidth="1"/><col min="7432" max="7432" width="9.7109375" style="17" customWidth="1"/><col min="7433" max="7433" width="11.28515625" style="17" customWidth="1"/><col min="7434" max="7434" width="10.42578125" style="17" customWidth="1"/><col min="7435" max="7435" width="11.42578125" style="17"/><col min="7436" max="7437" width="12.5703125" style="17" customWidth="1"/><col min="7438" max="7675" width="11.42578125" style="17"/><col min="7676" max="7676" width="3.28515625" style="17" customWidth="1"/><col min="7677" max="7677" width="56.140625" style="17" customWidth="1"/><col min="7678" max="7678" width="13" style="17" customWidth="1"/><col min="7679" max="7679" width="12.7109375" style="17" customWidth="1"/><col min="7680" max="7680" width="11.5703125" style="17" customWidth="1"/><col min="7681" max="7681" width="11.140625" style="17" customWidth="1"/><col min="7682" max="7682" width="11.28515625" style="17" customWidth="1"/><col min="7683" max="7683" width="10.140625" style="17" customWidth="1"/><col min="7684" max="7684" width="9.5703125" style="17" customWidth="1"/><col min="7685" max="7685" width="10.7109375" style="17" customWidth="1"/><col min="7686" max="7686" width="8.5703125" style="17" customWidth="1"/><col min="7687" max="7687" width="12.42578125" style="17" customWidth="1"/><col min="7688" max="7688" width="9.7109375" style="17" customWidth="1"/><col min="7689" max="7689" width="11.28515625" style="17" customWidth="1"/><col min="7690" max="7690" width="10.42578125" style="17" customWidth="1"/><col min="7691" max="7691" width="11.42578125" style="17"/><col min="7692" max="7693" width="12.5703125" style="17" customWidth="1"/><col min="7694" max="7931" width="11.42578125" style="17"/><col min="7932" max="7932" width="3.28515625" style="17" customWidth="1"/><col min="7933" max="7933" width="56.140625" style="17" customWidth="1"/><col min="7934" max="7934" width="13" style="17" customWidth="1"/><col min="7935" max="7935" width="12.7109375" style="17" customWidth="1"/><col min="7936" max="7936" width="11.5703125" style="17" customWidth="1"/><col min="7937" max="7937" width="11.140625" style="17" customWidth="1"/><col min="7938" max="7938" width="11.28515625" style="17" customWidth="1"/><col min="7939" max="7939" width="10.140625" style="17" customWidth="1"/><col min="7940" max="7940" width="9.5703125" style="17" customWidth="1"/><col min="7941" max="7941" width="10.7109375" style="17" customWidth="1"/><col min="7942" max="7942" width="8.5703125" style="17" customWidth="1"/><col min="7943" max="7943" width="12.42578125" style="17" customWidth="1"/><col min="7944" max="7944" width="9.7109375" style="17" customWidth="1"/><col min="7945" max="7945" width="11.28515625" style="17" customWidth="1"/><col min="7946" max="7946" width="10.42578125" style="17" customWidth="1"/><col min="7947" max="7947" width="11.42578125" style="17"/><col min="7948" max="7949" width="12.5703125" style="17" customWidth="1"/><col min="7950" max="8187" width="11.42578125" style="17"/><col min="8188" max="8188" width="3.28515625" style="17" customWidth="1"/><col min="8189" max="8189" width="56.140625" style="17" customWidth="1"/><col min="8190" max="8190" width="13" style="17" customWidth="1"/><col min="8191" max="8191" width="12.7109375" style="17" customWidth="1"/><col min="8192" max="8192" width="11.5703125" style="17" customWidth="1"/><col min="8193" max="8193" width="11.140625" style="17" customWidth="1"/><col min="8194" max="8194" width="11.28515625" style="17" customWidth="1"/><col min="8195" max="8195" width="10.140625" style="17" customWidth="1"/><col min="8196" max="8196" width="9.5703125" style="17" customWidth="1"/><col min="8197" max="8197" width="10.7109375" style="17" customWidth="1"/><col min="8198" max="8198" width="8.5703125" style="17" customWidth="1"/><col min="8199" max="8199" width="12.42578125" style="17" customWidth="1"/><col min="8200" max="8200" width="9.7109375" style="17" customWidth="1"/><col min="8201" max="8201" width="11.28515625" style="17" customWidth="1"/><col min="8202" max="8202" width="10.42578125" style="17" customWidth="1"/><col min="8203" max="8203" width="11.42578125" style="17"/><col min="8204" max="8205" width="12.5703125" style="17" customWidth="1"/><col min="8206" max="8443" width="11.42578125" style="17"/><col min="8444" max="8444" width="3.28515625" style="17" customWidth="1"/><col min="8445" max="8445" width="56.140625" style="17" customWidth="1"/><col min="8446" max="8446" width="13" style="17" customWidth="1"/><col min="8447" max="8447" width="12.7109375" style="17" customWidth="1"/><col min="8448" max="8448" width="11.5703125" style="17" customWidth="1"/><col min="8449" max="8449" width="11.140625" style="17" customWidth="1"/><col min="8450" max="8450" width="11.28515625" style="17" customWidth="1"/><col min="8451" max="8451" width="10.140625" style="17" customWidth="1"/><col min="8452" max="8452" width="9.5703125" style="17" customWidth="1"/><col min="8453" max="8453" width="10.7109375" style="17" customWidth="1"/><col min="8454" max="8454" width="8.5703125" style="17" customWidth="1"/><col min="8455" max="8455" width="12.42578125" style="17" customWidth="1"/><col min="8456" max="8456" width="9.7109375" style="17" customWidth="1"/><col min="8457" max="8457" width="11.28515625" style="17" customWidth="1"/><col min="8458" max="8458" width="10.42578125" style="17" customWidth="1"/><col min="8459" max="8459" width="11.42578125" style="17"/><col min="8460" max="8461" width="12.5703125" style="17" customWidth="1"/><col min="8462" max="8699" width="11.42578125" style="17"/><col min="8700" max="8700" width="3.28515625" style="17" customWidth="1"/><col min="8701" max="8701" width="56.140625" style="17" customWidth="1"/><col min="8702" max="8702" width="13" style="17" customWidth="1"/><col min="8703" max="8703" width="12.7109375" style="17" customWidth="1"/><col min="8704" max="8704" width="11.5703125" style="17" customWidth="1"/><col min="8705" max="8705" width="11.140625" style="17" customWidth="1"/><col min="8706" max="8706" width="11.28515625" style="17" customWidth="1"/><col min="8707" max="8707" width="10.140625" style="17" customWidth="1"/><col min="8708" max="8708" width="9.5703125" style="17" customWidth="1"/><col min="8709" max="8709" width="10.7109375" style="17" customWidth="1"/><col min="8710" max="8710" width="8.5703125" style="17" customWidth="1"/><col min="8711" max="8711" width="12.42578125" style="17" customWidth="1"/><col min="8712" max="8712" width="9.7109375" style="17" customWidth="1"/><col min="8713" max="8713" width="11.28515625" style="17" customWidth="1"/><col min="8714" max="8714" width="10.42578125" style="17" customWidth="1"/><col min="8715" max="8715" width="11.42578125" style="17"/><col min="8716" max="8717" width="12.5703125" style="17" customWidth="1"/><col min="8718" max="8955" width="11.42578125" style="17"/><col min="8956" max="8956" width="3.28515625" style="17" customWidth="1"/><col min="8957" max="8957" width="56.140625" style="17" customWidth="1"/><col min="8958" max="8958" width="13" style="17" customWidth="1"/><col min="8959" max="8959" width="12.7109375" style="17" customWidth="1"/><col min="8960" max="8960" width="11.5703125" style="17" customWidth="1"/><col min="8961" max="8961" width="11.140625" style="17" customWidth="1"/><col min="8962" max="8962" width="11.28515625" style="17" customWidth="1"/><col min="8963" max="8963" width="10.140625" style="17" customWidth="1"/><col min="8964" max="8964" width="9.5703125" style="17" customWidth="1"/><col min="8965" max="8965" width="10.7109375" style="17" customWidth="1"/><col min="8966" max="8966" width="8.5703125" style="17" customWidth="1"/><col min="8967" max="8967" width="12.42578125" style="17" customWidth="1"/><col min="8968" max="8968" width="9.7109375" style="17" customWidth="1"/><col min="8969" max="8969" width="11.28515625" style="17" customWidth="1"/><col min="8970" max="8970" width="10.42578125" style="17" customWidth="1"/><col min="8971" max="8971" width="11.42578125" style="17"/><col min="8972" max="8973" width="12.5703125" style="17" customWidth="1"/><col min="8974" max="9211" width="11.42578125" style="17"/><col min="9212" max="9212" width="3.28515625" style="17" customWidth="1"/><col min="9213" max="9213" width="56.140625" style="17" customWidth="1"/><col min="9214" max="9214" width="13" style="17" customWidth="1"/><col min="9215" max="9215" width="12.7109375" style="17" customWidth="1"/><col min="9216" max="9216" width="11.5703125" style="17" customWidth="1"/><col min="9217" max="9217" width="11.140625" style="17" customWidth="1"/><col min="9218" max="9218" width="11.28515625" style="17" customWidth="1"/><col min="9219" max="9219" width="10.140625" style="17" customWidth="1"/><col min="9220" max="9220" width="9.5703125" style="17" customWidth="1"/><col min="9221" max="9221" width="10.7109375" style="17" customWidth="1"/><col min="9222" max="9222" width="8.5703125" style="17" customWidth="1"/><col min="9223" max="9223" width="12.42578125" style="17" customWidth="1"/><col min="9224" max="9224" width="9.7109375" style="17" customWidth="1"/><col min="9225" max="9225" width="11.28515625" style="17" customWidth="1"/><col min="9226" max="9226" width="10.42578125" style="17" customWidth="1"/><col min="9227" max="9227" width="11.42578125" style="17"/><col min="9228" max="9229" width="12.5703125" style="17" customWidth="1"/><col min="9230" max="9467" width="11.42578125" style="17"/><col min="9468" max="9468" width="3.28515625" style="17" customWidth="1"/><col min="9469" max="9469" width="56.140625" style="17" customWidth="1"/><col min="9470" max="9470" width="13" style="17" customWidth="1"/><col min="9471" max="9471" width="12.7109375" style="17" customWidth="1"/><col min="9472" max="9472" width="11.5703125" style="17" customWidth="1"/><col min="9473" max="9473" width="11.140625" style="17" customWidth="1"/><col min="9474" max="9474" width="11.28515625" style="17" customWidth="1"/><col min="9475" max="9475" width="10.140625" style="17" customWidth="1"/><col min="9476" max="9476" width="9.5703125" style="17" customWidth="1"/><col min="9477" max="9477" width="10.7109375" style="17" customWidth="1"/><col min="9478" max="9478" width="8.5703125" style="17" customWidth="1"/><col min="9479" max="9479" width="12.42578125" style="17" customWidth="1"/><col min="9480" max="9480" width="9.7109375" style="17" customWidth="1"/><col min="9481" max="9481" width="11.28515625" style="17" customWidth="1"/><col min="9482" max="9482" width="10.42578125" style="17" customWidth="1"/><col min="9483" max="9483" width="11.42578125" style="17"/><col min="9484" max="9485" width="12.5703125" style="17" customWidth="1"/><col min="9486" max="9723" width="11.42578125" style="17"/><col min="9724" max="9724" width="3.28515625" style="17" customWidth="1"/><col min="9725" max="9725" width="56.140625" style="17" customWidth="1"/><col min="9726" max="9726" width="13" style="17" customWidth="1"/><col min="9727" max="9727" width="12.7109375" style="17" customWidth="1"/><col min="9728" max="9728" width="11.5703125" style="17" customWidth="1"/><col min="9729" max="9729" width="11.140625" style="17" customWidth="1"/><col min="9730" max="9730" width="11.28515625" style="17" customWidth="1"/><col min="9731" max="9731" width="10.140625" style="17" customWidth="1"/><col min="9732" max="9732" width="9.5703125" style="17" customWidth="1"/><col min="9733" max="9733" width="10.7109375" style="17" customWidth="1"/><col min="9734" max="9734" width="8.5703125" style="17" customWidth="1"/><col min="9735" max="9735" width="12.42578125" style="17" customWidth="1"/><col min="9736" max="9736" width="9.7109375" style="17" customWidth="1"/><col min="9737" max="9737" width="11.28515625" style="17" customWidth="1"/><col min="9738" max="9738" width="10.42578125" style="17" customWidth="1"/><col min="9739" max="9739" width="11.42578125" style="17"/><col min="9740" max="9741" width="12.5703125" style="17" customWidth="1"/><col min="9742" max="9979" width="11.42578125" style="17"/><col min="9980" max="9980" width="3.28515625" style="17" customWidth="1"/><col min="9981" max="9981" width="56.140625" style="17" customWidth="1"/><col min="9982" max="9982" width="13" style="17" customWidth="1"/><col min="9983" max="9983" width="12.7109375" style="17" customWidth="1"/><col min="9984" max="9984" width="11.5703125" style="17" customWidth="1"/><col min="9985" max="9985" width="11.140625" style="17" customWidth="1"/><col min="9986" max="9986" width="11.28515625" style="17" customWidth="1"/><col min="9987" max="9987" width="10.140625" style="17" customWidth="1"/><col min="9988" max="9988" width="9.5703125" style="17" customWidth="1"/><col min="9989" max="9989" width="10.7109375" style="17" customWidth="1"/><col min="9990" max="9990" width="8.5703125" style="17" customWidth="1"/><col min="9991" max="9991" width="12.42578125" style="17" customWidth="1"/><col min="9992" max="9992" width="9.7109375" style="17" customWidth="1"/><col min="9993" max="9993" width="11.28515625" style="17" customWidth="1"/><col min="9994" max="9994" width="10.42578125" style="17" customWidth="1"/><col min="9995" max="9995" width="11.42578125" style="17"/><col min="9996" max="9997" width="12.5703125" style="17" customWidth="1"/><col min="9998" max="10235" width="11.42578125" style="17"/><col min="10236" max="10236" width="3.28515625" style="17" customWidth="1"/><col min="10237" max="10237" width="56.140625" style="17" customWidth="1"/><col min="10238" max="10238" width="13" style="17" customWidth="1"/><col min="10239" max="10239" width="12.7109375" style="17" customWidth="1"/><col min="10240" max="10240" width="11.5703125" style="17" customWidth="1"/><col min="10241" max="10241" width="11.140625" style="17" customWidth="1"/><col min="10242" max="10242" width="11.28515625" style="17" customWidth="1"/><col min="10243" max="10243" width="10.140625" style="17" customWidth="1"/><col min="10244" max="10244" width="9.5703125" style="17" customWidth="1"/><col min="10245" max="10245" width="10.7109375" style="17" customWidth="1"/><col min="10246" max="10246" width="8.5703125" style="17" customWidth="1"/><col min="10247" max="10247" width="12.42578125" style="17" customWidth="1"/><col min="10248" max="10248" width="9.7109375" style="17" customWidth="1"/><col min="10249" max="10249" width="11.28515625" style="17" customWidth="1"/><col min="10250" max="10250" width="10.42578125" style="17" customWidth="1"/><col min="10251" max="10251" width="11.42578125" style="17"/><col min="10252" max="10253" width="12.5703125" style="17" customWidth="1"/><col min="10254" max="10491" width="11.42578125" style="17"/><col min="10492" max="10492" width="3.28515625" style="17" customWidth="1"/><col min="10493" max="10493" width="56.140625" style="17" customWidth="1"/><col min="10494" max="10494" width="13" style="17" customWidth="1"/><col min="10495" max="10495" width="12.7109375" style="17" customWidth="1"/><col min="10496" max="10496" width="11.5703125" style="17" customWidth="1"/><col min="10497" max="10497" width="11.140625" style="17" customWidth="1"/><col min="10498" max="10498" width="11.28515625" style="17" customWidth="1"/><col min="10499" max="10499" width="10.140625" style="17" customWidth="1"/><col min="10500" max="10500" width="9.5703125" style="17" customWidth="1"/><col min="10501" max="10501" width="10.7109375" style="17" customWidth="1"/><col min="10502" max="10502" width="8.5703125" style="17" customWidth="1"/><col min="10503" max="10503" width="12.42578125" style="17" customWidth="1"/><col min="10504" max="10504" width="9.7109375" style="17" customWidth="1"/><col min="10505" max="10505" width="11.28515625" style="17" customWidth="1"/><col min="10506" max="10506" width="10.42578125" style="17" customWidth="1"/><col min="10507" max="10507" width="11.42578125" style="17"/><col min="10508" max="10509" width="12.5703125" style="17" customWidth="1"/><col min="10510" max="10747" width="11.42578125" style="17"/><col min="10748" max="10748" width="3.28515625" style="17" customWidth="1"/><col min="10749" max="10749" width="56.140625" style="17" customWidth="1"/><col min="10750" max="10750" width="13" style="17" customWidth="1"/><col min="10751" max="10751" width="12.7109375" style="17" customWidth="1"/><col min="10752" max="10752" width="11.5703125" style="17" customWidth="1"/><col min="10753" max="10753" width="11.140625" style="17" customWidth="1"/><col min="10754" max="10754" width="11.28515625" style="17" customWidth="1"/><col min="10755" max="10755" width="10.140625" style="17" customWidth="1"/><col min="10756" max="10756" width="9.5703125" style="17" customWidth="1"/><col min="10757" max="10757" width="10.7109375" style="17" customWidth="1"/><col min="10758" max="10758" width="8.5703125" style="17" customWidth="1"/><col min="10759" max="10759" width="12.42578125" style="17" customWidth="1"/><col min="10760" max="10760" width="9.7109375" style="17" customWidth="1"/><col min="10761" max="10761" width="11.28515625" style="17" customWidth="1"/><col min="10762" max="10762" width="10.42578125" style="17" customWidth="1"/><col min="10763" max="10763" width="11.42578125" style="17"/><col min="10764" max="10765" width="12.5703125" style="17" customWidth="1"/><col min="10766" max="11003" width="11.42578125" style="17"/><col min="11004" max="11004" width="3.28515625" style="17" customWidth="1"/><col min="11005" max="11005" width="56.140625" style="17" customWidth="1"/><col min="11006" max="11006" width="13" style="17" customWidth="1"/><col min="11007" max="11007" width="12.7109375" style="17" customWidth="1"/><col min="11008" max="11008" width="11.5703125" style="17" customWidth="1"/><col min="11009" max="11009" width="11.140625" style="17" customWidth="1"/><col min="11010" max="11010" width="11.28515625" style="17" customWidth="1"/><col min="11011" max="11011" width="10.140625" style="17" customWidth="1"/><col min="11012" max="11012" width="9.5703125" style="17" customWidth="1"/><col min="11013" max="11013" width="10.7109375" style="17" customWidth="1"/><col min="11014" max="11014" width="8.5703125" style="17" customWidth="1"/><col min="11015" max="11015" width="12.42578125" style="17" customWidth="1"/><col min="11016" max="11016" width="9.7109375" style="17" customWidth="1"/><col min="11017" max="11017" width="11.28515625" style="17" customWidth="1"/><col min="11018" max="11018" width="10.42578125" style="17" customWidth="1"/><col min="11019" max="11019" width="11.42578125" style="17"/><col min="11020" max="11021" width="12.5703125" style="17" customWidth="1"/><col min="11022" max="11259" width="11.42578125" style="17"/><col min="11260" max="11260" width="3.28515625" style="17" customWidth="1"/><col min="11261" max="11261" width="56.140625" style="17" customWidth="1"/><col min="11262" max="11262" width="13" style="17" customWidth="1"/><col min="11263" max="11263" width="12.7109375" style="17" customWidth="1"/><col min="11264" max="11264" width="11.5703125" style="17" customWidth="1"/><col min="11265" max="11265" width="11.140625" style="17" customWidth="1"/><col min="11266" max="11266" width="11.28515625" style="17" customWidth="1"/><col min="11267" max="11267" width="10.140625" style="17" customWidth="1"/><col min="11268" max="11268" width="9.5703125" style="17" customWidth="1"/><col min="11269" max="11269" width="10.7109375" style="17" customWidth="1"/><col min="11270" max="11270" width="8.5703125" style="17" customWidth="1"/><col min="11271" max="11271" width="12.42578125" style="17" customWidth="1"/><col min="11272" max="11272" width="9.7109375" style="17" customWidth="1"/><col min="11273" max="11273" width="11.28515625" style="17" customWidth="1"/><col min="11274" max="11274" width="10.42578125" style="17" customWidth="1"/><col min="11275" max="11275" width="11.42578125" style="17"/><col min="11276" max="11277" width="12.5703125" style="17" customWidth="1"/><col min="11278" max="11515" width="11.42578125" style="17"/><col min="11516" max="11516" width="3.28515625" style="17" customWidth="1"/><col min="11517" max="11517" width="56.140625" style="17" customWidth="1"/><col min="11518" max="11518" width="13" style="17" customWidth="1"/><col min="11519" max="11519" width="12.7109375" style="17" customWidth="1"/><col min="11520" max="11520" width="11.5703125" style="17" customWidth="1"/><col min="11521" max="11521" width="11.140625" style="17" customWidth="1"/><col min="11522" max="11522" width="11.28515625" style="17" customWidth="1"/><col min="11523" max="11523" width="10.140625" style="17" customWidth="1"/><col min="11524" max="11524" width="9.5703125" style="17" customWidth="1"/><col min="11525" max="11525" width="10.7109375" style="17" customWidth="1"/><col min="11526" max="11526" width="8.5703125" style="17" customWidth="1"/><col min="11527" max="11527" width="12.42578125" style="17" customWidth="1"/><col min="11528" max="11528" width="9.7109375" style="17" customWidth="1"/><col min="11529" max="11529" width="11.28515625" style="17" customWidth="1"/><col min="11530" max="11530" width="10.42578125" style="17" customWidth="1"/><col min="11531" max="11531" width="11.42578125" style="17"/><col min="11532" max="11533" width="12.5703125" style="17" customWidth="1"/><col min="11534" max="11771" width="11.42578125" style="17"/><col min="11772" max="11772" width="3.28515625" style="17" customWidth="1"/><col min="11773" max="11773" width="56.140625" style="17" customWidth="1"/><col min="11774" max="11774" width="13" style="17" customWidth="1"/><col min="11775" max="11775" width="12.7109375" style="17" customWidth="1"/><col min="11776" max="11776" width="11.5703125" style="17" customWidth="1"/><col min="11777" max="11777" width="11.140625" style="17" customWidth="1"/><col min="11778" max="11778" width="11.28515625" style="17" customWidth="1"/><col min="11779" max="11779" width="10.140625" style="17" customWidth="1"/><col min="11780" max="11780" width="9.5703125" style="17" customWidth="1"/><col min="11781" max="11781" width="10.7109375" style="17" customWidth="1"/><col min="11782" max="11782" width="8.5703125" style="17" customWidth="1"/><col min="11783" max="11783" width="12.42578125" style="17" customWidth="1"/><col min="11784" max="11784" width="9.7109375" style="17" customWidth="1"/><col min="11785" max="11785" width="11.28515625" style="17" customWidth="1"/><col min="11786" max="11786" width="10.42578125" style="17" customWidth="1"/><col min="11787" max="11787" width="11.42578125" style="17"/><col min="11788" max="11789" width="12.5703125" style="17" customWidth="1"/><col min="11790" max="12027" width="11.42578125" style="17"/><col min="12028" max="12028" width="3.28515625" style="17" customWidth="1"/><col min="12029" max="12029" width="56.140625" style="17" customWidth="1"/><col min="12030" max="12030" width="13" style="17" customWidth="1"/><col min="12031" max="12031" width="12.7109375" style="17" customWidth="1"/><col min="12032" max="12032" width="11.5703125" style="17" customWidth="1"/><col min="12033" max="12033" width="11.140625" style="17" customWidth="1"/><col min="12034" max="12034" width="11.28515625" style="17" customWidth="1"/><col min="12035" max="12035" width="10.140625" style="17" customWidth="1"/><col min="12036" max="12036" width="9.5703125" style="17" customWidth="1"/><col min="12037" max="12037" width="10.7109375" style="17" customWidth="1"/><col min="12038" max="12038" width="8.5703125" style="17" customWidth="1"/><col min="12039" max="12039" width="12.42578125" style="17" customWidth="1"/><col min="12040" max="12040" width="9.7109375" style="17" customWidth="1"/><col min="12041" max="12041" width="11.28515625" style="17" customWidth="1"/><col min="12042" max="12042" width="10.42578125" style="17" customWidth="1"/><col min="12043" max="12043" width="11.42578125" style="17"/><col min="12044" max="12045" width="12.5703125" style="17" customWidth="1"/><col min="12046" max="12283" width="11.42578125" style="17"/><col min="12284" max="12284" width="3.28515625" style="17" customWidth="1"/><col min="12285" max="12285" width="56.140625" style="17" customWidth="1"/><col min="12286" max="12286" width="13" style="17" customWidth="1"/><col min="12287" max="12287" width="12.7109375" style="17" customWidth="1"/><col min="12288" max="12288" width="11.5703125" style="17" customWidth="1"/><col min="12289" max="12289" width="11.140625" style="17" customWidth="1"/><col min="12290" max="12290" width="11.28515625" style="17" customWidth="1"/><col min="12291" max="12291" width="10.140625" style="17" customWidth="1"/><col min="12292" max="12292" width="9.5703125" style="17" customWidth="1"/><col min="12293" max="12293" width="10.7109375" style="17" customWidth="1"/><col min="12294" max="12294" width="8.5703125" style="17" customWidth="1"/><col min="12295" max="12295" width="12.42578125" style="17" customWidth="1"/><col min="12296" max="12296" width="9.7109375" style="17" customWidth="1"/><col min="12297" max="12297" width="11.28515625" style="17" customWidth="1"/><col min="12298" max="12298" width="10.42578125" style="17" customWidth="1"/><col min="12299" max="12299" width="11.42578125" style="17"/><col min="12300" max="12301" width="12.5703125" style="17" customWidth="1"/><col min="12302" max="12539" width="11.42578125" style="17"/><col min="12540" max="12540" width="3.28515625" style="17" customWidth="1"/><col min="12541" max="12541" width="56.140625" style="17" customWidth="1"/><col min="12542" max="12542" width="13" style="17" customWidth="1"/><col min="12543" max="12543" width="12.7109375" style="17" customWidth="1"/><col min="12544" max="12544" width="11.5703125" style="17" customWidth="1"/><col min="12545" max="12545" width="11.140625" style="17" customWidth="1"/><col min="12546" max="12546" width="11.28515625" style="17" customWidth="1"/><col min="12547" max="12547" width="10.140625" style="17" customWidth="1"/><col min="12548" max="12548" width="9.5703125" style="17" customWidth="1"/><col min="12549" max="12549" width="10.7109375" style="17" customWidth="1"/><col min="12550" max="12550" width="8.5703125" style="17" customWidth="1"/><col min="12551" max="12551" width="12.42578125" style="17" customWidth="1"/><col min="12552" max="12552" width="9.7109375" style="17" customWidth="1"/><col min="12553" max="12553" width="11.28515625" style="17" customWidth="1"/><col min="12554" max="12554" width="10.42578125" style="17" customWidth="1"/><col min="12555" max="12555" width="11.42578125" style="17"/><col min="12556" max="12557" width="12.5703125" style="17" customWidth="1"/><col min="12558" max="12795" width="11.42578125" style="17"/><col min="12796" max="12796" width="3.28515625" style="17" customWidth="1"/><col min="12797" max="12797" width="56.140625" style="17" customWidth="1"/><col min="12798" max="12798" width="13" style="17" customWidth="1"/><col min="12799" max="12799" width="12.7109375" style="17" customWidth="1"/><col min="12800" max="12800" width="11.5703125" style="17" customWidth="1"/><col min="12801" max="12801" width="11.140625" style="17" customWidth="1"/><col min="12802" max="12802" width="11.28515625" style="17" customWidth="1"/><col min="12803" max="12803" width="10.140625" style="17" customWidth="1"/><col min="12804" max="12804" width="9.5703125" style="17" customWidth="1"/><col min="12805" max="12805" width="10.7109375" style="17" customWidth="1"/><col min="12806" max="12806" width="8.5703125" style="17" customWidth="1"/><col min="12807" max="12807" width="12.42578125" style="17" customWidth="1"/><col min="12808" max="12808" width="9.7109375" style="17" customWidth="1"/><col min="12809" max="12809" width="11.28515625" style="17" customWidth="1"/><col min="12810" max="12810" width="10.42578125" style="17" customWidth="1"/><col min="12811" max="12811" width="11.42578125" style="17"/><col min="12812" max="12813" width="12.5703125" style="17" customWidth="1"/><col min="12814" max="13051" width="11.42578125" style="17"/><col min="13052" max="13052" width="3.28515625" style="17" customWidth="1"/><col min="13053" max="13053" width="56.140625" style="17" customWidth="1"/><col min="13054" max="13054" width="13" style="17" customWidth="1"/><col min="13055" max="13055" width="12.7109375" style="17" customWidth="1"/><col min="13056" max="13056" width="11.5703125" style="17" customWidth="1"/><col min="13057" max="13057" width="11.140625" style="17" customWidth="1"/><col min="13058" max="13058" width="11.28515625" style="17" customWidth="1"/><col min="13059" max="13059" width="10.140625" style="17" customWidth="1"/><col min="13060" max="13060" width="9.5703125" style="17" customWidth="1"/><col min="13061" max="13061" width="10.7109375" style="17" customWidth="1"/><col min="13062" max="13062" width="8.5703125" style="17" customWidth="1"/><col min="13063" max="13063" width="12.42578125" style="17" customWidth="1"/><col min="13064" max="13064" width="9.7109375" style="17" customWidth="1"/><col min="13065" max="13065" width="11.28515625" style="17" customWidth="1"/><col min="13066" max="13066" width="10.42578125" style="17" customWidth="1"/><col min="13067" max="13067" width="11.42578125" style="17"/><col min="13068" max="13069" width="12.5703125" style="17" customWidth="1"/><col min="13070" max="13307" width="11.42578125" style="17"/><col min="13308" max="13308" width="3.28515625" style="17" customWidth="1"/><col min="13309" max="13309" width="56.140625" style="17" customWidth="1"/><col min="13310" max="13310" width="13" style="17" customWidth="1"/><col min="13311" max="13311" width="12.7109375" style="17" customWidth="1"/><col min="13312" max="13312" width="11.5703125" style="17" customWidth="1"/><col min="13313" max="13313" width="11.140625" style="17" customWidth="1"/><col min="13314" max="13314" width="11.28515625" style="17" customWidth="1"/><col min="13315" max="13315" width="10.140625" style="17" customWidth="1"/><col min="13316" max="13316" width="9.5703125" style="17" customWidth="1"/><col min="13317" max="13317" width="10.7109375" style="17" customWidth="1"/><col min="13318" max="13318" width="8.5703125" style="17" customWidth="1"/><col min="13319" max="13319" width="12.42578125" style="17" customWidth="1"/><col min="13320" max="13320" width="9.7109375" style="17" customWidth="1"/><col min="13321" max="13321" width="11.28515625" style="17" customWidth="1"/><col min="13322" max="13322" width="10.42578125" style="17" customWidth="1"/><col min="13323" max="13323" width="11.42578125" style="17"/><col min="13324" max="13325" width="12.5703125" style="17" customWidth="1"/><col min="13326" max="13563" width="11.42578125" style="17"/><col min="13564" max="13564" width="3.28515625" style="17" customWidth="1"/><col min="13565" max="13565" width="56.140625" style="17" customWidth="1"/><col min="13566" max="13566" width="13" style="17" customWidth="1"/><col min="13567" max="13567" width="12.7109375" style="17" customWidth="1"/><col min="13568" max="13568" width="11.5703125" style="17" customWidth="1"/><col min="13569" max="13569" width="11.140625" style="17" customWidth="1"/><col min="13570" max="13570" width="11.28515625" style="17" customWidth="1"/><col min="13571" max="13571" width="10.140625" style="17" customWidth="1"/><col min="13572" max="13572" width="9.5703125" style="17" customWidth="1"/><col min="13573" max="13573" width="10.7109375" style="17" customWidth="1"/><col min="13574" max="13574" width="8.5703125" style="17" customWidth="1"/><col min="13575" max="13575" width="12.42578125" style="17" customWidth="1"/><col min="13576" max="13576" width="9.7109375" style="17" customWidth="1"/><col min="13577" max="13577" width="11.28515625" style="17" customWidth="1"/><col min="13578" max="13578" width="10.42578125" style="17" customWidth="1"/><col min="13579" max="13579" width="11.42578125" style="17"/><col min="13580" max="13581" width="12.5703125" style="17" customWidth="1"/><col min="13582" max="13819" width="11.42578125" style="17"/><col min="13820" max="13820" width="3.28515625" style="17" customWidth="1"/><col min="13821" max="13821" width="56.140625" style="17" customWidth="1"/><col min="13822" max="13822" width="13" style="17" customWidth="1"/><col min="13823" max="13823" width="12.7109375" style="17" customWidth="1"/><col min="13824" max="13824" width="11.5703125" style="17" customWidth="1"/><col min="13825" max="13825" width="11.140625" style="17" customWidth="1"/><col min="13826" max="13826" width="11.28515625" style="17" customWidth="1"/><col min="13827" max="13827" width="10.140625" style="17" customWidth="1"/><col min="13828" max="13828" width="9.5703125" style="17" customWidth="1"/><col min="13829" max="13829" width="10.7109375" style="17" customWidth="1"/><col min="13830" max="13830" width="8.5703125" style="17" customWidth="1"/><col min="13831" max="13831" width="12.42578125" style="17" customWidth="1"/><col min="13832" max="13832" width="9.7109375" style="17" customWidth="1"/><col min="13833" max="13833" width="11.28515625" style="17" customWidth="1"/><col min="13834" max="13834" width="10.42578125" style="17" customWidth="1"/><col min="13835" max="13835" width="11.42578125" style="17"/><col min="13836" max="13837" width="12.5703125" style="17" customWidth="1"/><col min="13838" max="14075" width="11.42578125" style="17"/><col min="14076" max="14076" width="3.28515625" style="17" customWidth="1"/><col min="14077" max="14077" width="56.140625" style="17" customWidth="1"/><col min="14078" max="14078" width="13" style="17" customWidth="1"/><col min="14079" max="14079" width="12.7109375" style="17" customWidth="1"/><col min="14080" max="14080" width="11.5703125" style="17" customWidth="1"/><col min="14081" max="14081" width="11.140625" style="17" customWidth="1"/><col min="14082" max="14082" width="11.28515625" style="17" customWidth="1"/><col min="14083" max="14083" width="10.140625" style="17" customWidth="1"/><col min="14084" max="14084" width="9.5703125" style="17" customWidth="1"/><col min="14085" max="14085" width="10.7109375" style="17" customWidth="1"/><col min="14086" max="14086" width="8.5703125" style="17" customWidth="1"/><col min="14087" max="14087" width="12.42578125" style="17" customWidth="1"/><col min="14088" max="14088" width="9.7109375" style="17" customWidth="1"/><col min="14089" max="14089" width="11.28515625" style="17" customWidth="1"/><col min="14090" max="14090" width="10.42578125" style="17" customWidth="1"/><col min="14091" max="14091" width="11.42578125" style="17"/><col min="14092" max="14093" width="12.5703125" style="17" customWidth="1"/><col min="14094" max="14331" width="11.42578125" style="17"/><col min="14332" max="14332" width="3.28515625" style="17" customWidth="1"/><col min="14333" max="14333" width="56.140625" style="17" customWidth="1"/><col min="14334" max="14334" width="13" style="17" customWidth="1"/><col min="14335" max="14335" width="12.7109375" style="17" customWidth="1"/><col min="14336" max="14336" width="11.5703125" style="17" customWidth="1"/><col min="14337" max="14337" width="11.140625" style="17" customWidth="1"/><col min="14338" max="14338" width="11.28515625" style="17" customWidth="1"/><col min="14339" max="14339" width="10.140625" style="17" customWidth="1"/><col min="14340" max="14340" width="9.5703125" style="17" customWidth="1"/><col min="14341" max="14341" width="10.7109375" style="17" customWidth="1"/><col min="14342" max="14342" width="8.5703125" style="17" customWidth="1"/><col min="14343" max="14343" width="12.42578125" style="17" customWidth="1"/><col min="14344" max="14344" width="9.7109375" style="17" customWidth="1"/><col min="14345" max="14345" width="11.28515625" style="17" customWidth="1"/><col min="14346" max="14346" width="10.42578125" style="17" customWidth="1"/><col min="14347" max="14347" width="11.42578125" style="17"/><col min="14348" max="14349" width="12.5703125" style="17" customWidth="1"/><col min="14350" max="14587" width="11.42578125" style="17"/><col min="14588" max="14588" width="3.28515625" style="17" customWidth="1"/><col min="14589" max="14589" width="56.140625" style="17" customWidth="1"/><col min="14590" max="14590" width="13" style="17" customWidth="1"/><col min="14591" max="14591" width="12.7109375" style="17" customWidth="1"/><col min="14592" max="14592" width="11.5703125" style="17" customWidth="1"/><col min="14593" max="14593" width="11.140625" style="17" customWidth="1"/><col min="14594" max="14594" width="11.28515625" style="17" customWidth="1"/><col min="14595" max="14595" width="10.140625" style="17" customWidth="1"/><col min="14596" max="14596" width="9.5703125" style="17" customWidth="1"/><col min="14597" max="14597" width="10.7109375" style="17" customWidth="1"/><col min="14598" max="14598" width="8.5703125" style="17" customWidth="1"/><col min="14599" max="14599" width="12.42578125" style="17" customWidth="1"/><col min="14600" max="14600" width="9.7109375" style="17" customWidth="1"/><col min="14601" max="14601" width="11.28515625" style="17" customWidth="1"/><col min="14602" max="14602" width="10.42578125" style="17" customWidth="1"/><col min="14603" max="14603" width="11.42578125" style="17"/><col min="14604" max="14605" width="12.5703125" style="17" customWidth="1"/><col min="14606" max="14843" width="11.42578125" style="17"/><col min="14844" max="14844" width="3.28515625" style="17" customWidth="1"/><col min="14845" max="14845" width="56.140625" style="17" customWidth="1"/><col min="14846" max="14846" width="13" style="17" customWidth="1"/><col min="14847" max="14847" width="12.7109375" style="17" customWidth="1"/><col min="14848" max="14848" width="11.5703125" style="17" customWidth="1"/><col min="14849" max="14849" width="11.140625" style="17" customWidth="1"/><col min="14850" max="14850" width="11.28515625" style="17" customWidth="1"/><col min="14851" max="14851" width="10.140625" style="17" customWidth="1"/><col min="14852" max="14852" width="9.5703125" style="17" customWidth="1"/><col min="14853" max="14853" width="10.7109375" style="17" customWidth="1"/><col min="14854" max="14854" width="8.5703125" style="17" customWidth="1"/><col min="14855" max="14855" width="12.42578125" style="17" customWidth="1"/><col min="14856" max="14856" width="9.7109375" style="17" customWidth="1"/><col min="14857" max="14857" width="11.28515625" style="17" customWidth="1"/><col min="14858" max="14858" width="10.42578125" style="17" customWidth="1"/><col min="14859" max="14859" width="11.42578125" style="17"/><col min="14860" max="14861" width="12.5703125" style="17" customWidth="1"/><col min="14862" max="15099" width="11.42578125" style="17"/><col min="15100" max="15100" width="3.28515625" style="17" customWidth="1"/><col min="15101" max="15101" width="56.140625" style="17" customWidth="1"/><col min="15102" max="15102" width="13" style="17" customWidth="1"/><col min="15103" max="15103" width="12.7109375" style="17" customWidth="1"/><col min="15104" max="15104" width="11.5703125" style="17" customWidth="1"/><col min="15105" max="15105" width="11.140625" style="17" customWidth="1"/><col min="15106" max="15106" width="11.28515625" style="17" customWidth="1"/><col min="15107" max="15107" width="10.140625" style="17" customWidth="1"/><col min="15108" max="15108" width="9.5703125" style="17" customWidth="1"/><col min="15109" max="15109" width="10.7109375" style="17" customWidth="1"/><col min="15110" max="15110" width="8.5703125" style="17" customWidth="1"/><col min="15111" max="15111" width="12.42578125" style="17" customWidth="1"/><col min="15112" max="15112" width="9.7109375" style="17" customWidth="1"/><col min="15113" max="15113" width="11.28515625" style="17" customWidth="1"/><col min="15114" max="15114" width="10.42578125" style="17" customWidth="1"/><col min="15115" max="15115" width="11.42578125" style="17"/><col min="15116" max="15117" width="12.5703125" style="17" customWidth="1"/><col min="15118" max="15355" width="11.42578125" style="17"/><col min="15356" max="15356" width="3.28515625" style="17" customWidth="1"/><col min="15357" max="15357" width="56.140625" style="17" customWidth="1"/><col min="15358" max="15358" width="13" style="17" customWidth="1"/><col min="15359" max="15359" width="12.7109375" style="17" customWidth="1"/><col min="15360" max="15360" width="11.5703125" style="17" customWidth="1"/><col min="15361" max="15361" width="11.140625" style="17" customWidth="1"/><col min="15362" max="15362" width="11.28515625" style="17" customWidth="1"/><col min="15363" max="15363" width="10.140625" style="17" customWidth="1"/><col min="15364" max="15364" width="9.5703125" style="17" customWidth="1"/><col min="15365" max="15365" width="10.7109375" style="17" customWidth="1"/><col min="15366" max="15366" width="8.5703125" style="17" customWidth="1"/><col min="15367" max="15367" width="12.42578125" style="17" customWidth="1"/><col min="15368" max="15368" width="9.7109375" style="17" customWidth="1"/><col min="15369" max="15369" width="11.28515625" style="17" customWidth="1"/><col min="15370" max="15370" width="10.42578125" style="17" customWidth="1"/><col min="15371" max="15371" width="11.42578125" style="17"/><col min="15372" max="15373" width="12.5703125" style="17" customWidth="1"/><col min="15374" max="15611" width="11.42578125" style="17"/><col min="15612" max="15612" width="3.28515625" style="17" customWidth="1"/><col min="15613" max="15613" width="56.140625" style="17" customWidth="1"/><col min="15614" max="15614" width="13" style="17" customWidth="1"/><col min="15615" max="15615" width="12.7109375" style="17" customWidth="1"/><col min="15616" max="15616" width="11.5703125" style="17" customWidth="1"/><col min="15617" max="15617" width="11.140625" style="17" customWidth="1"/><col min="15618" max="15618" width="11.28515625" style="17" customWidth="1"/><col min="15619" max="15619" width="10.140625" style="17" customWidth="1"/><col min="15620" max="15620" width="9.5703125" style="17" customWidth="1"/><col min="15621" max="15621" width="10.7109375" style="17" customWidth="1"/><col min="15622" max="15622" width="8.5703125" style="17" customWidth="1"/><col min="15623" max="15623" width="12.42578125" style="17" customWidth="1"/><col min="15624" max="15624" width="9.7109375" style="17" customWidth="1"/><col min="15625" max="15625" width="11.28515625" style="17" customWidth="1"/><col min="15626" max="15626" width="10.42578125" style="17" customWidth="1"/><col min="15627" max="15627" width="11.42578125" style="17"/><col min="15628" max="15629" width="12.5703125" style="17" customWidth="1"/><col min="15630" max="15867" width="11.42578125" style="17"/><col min="15868" max="15868" width="3.28515625" style="17" customWidth="1"/><col min="15869" max="15869" width="56.140625" style="17" customWidth="1"/><col min="15870" max="15870" width="13" style="17" customWidth="1"/><col min="15871" max="15871" width="12.7109375" style="17" customWidth="1"/><col min="15872" max="15872" width="11.5703125" style="17" customWidth="1"/><col min="15873" max="15873" width="11.140625" style="17" customWidth="1"/><col min="15874" max="15874" width="11.28515625" style="17" customWidth="1"/><col min="15875" max="15875" width="10.140625" style="17" customWidth="1"/><col min="15876" max="15876" width="9.5703125" style="17" customWidth="1"/><col min="15877" max="15877" width="10.7109375" style="17" customWidth="1"/><col min="15878" max="15878" width="8.5703125" style="17" customWidth="1"/><col min="15879" max="15879" width="12.42578125" style="17" customWidth="1"/><col min="15880" max="15880" width="9.7109375" style="17" customWidth="1"/><col min="15881" max="15881" width="11.28515625" style="17" customWidth="1"/><col min="15882" max="15882" width="10.42578125" style="17" customWidth="1"/><col min="15883" max="15883" width="11.42578125" style="17"/><col min="15884" max="15885" width="12.5703125" style="17" customWidth="1"/><col min="15886" max="16123" width="11.42578125" style="17"/><col min="16124" max="16124" width="3.28515625" style="17" customWidth="1"/><col min="16125" max="16125" width="56.140625" style="17" customWidth="1"/><col min="16126" max="16126" width="13" style="17" customWidth="1"/><col min="16127" max="16127" width="12.7109375" style="17" customWidth="1"/><col min="16128" max="16128" width="11.5703125" style="17" customWidth="1"/><col min="16129" max="16129" width="11.140625" style="17" customWidth="1"/><col min="16130" max="16130" width="11.28515625" style="17" customWidth="1"/><col min="16131" max="16131" width="10.140625" style="17" customWidth="1"/><col min="16132" max="16132" width="9.5703125" style="17" customWidth="1"/><col min="16133" max="16133" width="10.7109375" style="17" customWidth="1"/><col min="16134" max="16134" width="8.5703125" style="17" customWidth="1"/><col min="16135" max="16135" width="12.42578125" style="17" customWidth="1"/><col min="16136" max="16136" width="9.7109375" style="17" customWidth="1"/><col min="16137" max="16137" width="11.28515625" style="17" customWidth="1"/><col min="16138" max="16138" width="10.42578125" style="17" customWidth="1"/><col min="16139" max="16139" width="11.42578125" style="17"/><col min="16140" max="16141" width="12.5703125" style="17" customWidth="1"/><col min="16142" max="16384" width="11.42578125" style="17"/></cols><sheetData><row r="1" spans="1:13" ht="116.25" customHeight="1"><c r="A1" s="333" t="str"><f>Translation!$A$31</f><v>Piano di Azione per l'Energia Sostenibile Insulare (ISEAP)</v></c><c r="B1" s="333"/><c r="C1" s="333"/><c r="D1" s="333"/><c r="E1" s="333"/><c r="F1" s="333"/><c r="G1" s="333"/><c r="H1" s="333"/><c r="I1" s="333"/><c r="J1" s="333"/><c r="K1" s="333"/><c r="L1" s="333"/><c r="M1" s="333"/></row><row r="2" spans="1:13" ht="28.5" customHeight="1"><c r="A2" s="66"/><c r="B2" s="329" t="s"><v>1460</v></c><c r="C2" s="329"/><c r="D2" s="67" t="str"><f>Translation!$A$10</f><v>Isola</v></c><c r="E2" s="68" t="str"><f>'Start here'!$B$5</f><v>SALINA - Comune di MALFA</v></c><c r="F2" s="69"/><c r="G2" s="69"/><c r="H2" s="70"/><c r="I2" s="70"/><c r="J2" s="70"/><c r="K2" s="70"/><c r="L2" s="70"/><c r="M2" s="70"/></row><row r="3" spans="1:13" ht="38.25" customHeight="1"><c r="A3" s="18"/><c r="B3" s="19"/><c r="C3" s="20"/><c r="E3" s="21"/><c r="F3" s="21"/><c r="H3" s="22"/><c r="L3" s="23"/><c r="M3" s="23"/></row><row r="4" spans="1:13" ht="15.75"><c r="A4" s="25"/><c r="B4" s="26"/><c r="L4" s="473" t="str"><f>Translation!$A$53</f><v>Campi obbligatori</v></c><c r="M4" s="473"/></row><row r="5" spans="1:13" s="90" customFormat="1" ht="36"><c r="A5" s="100" t="s"><v>0</v></c><c r="B5" s="461" t="str"><f>Translation!A157</f><v>TITOLO DEL PIANO DI AZIONE PER L'ENERGIA SOSTENIBILE INSULARE</v></c><c r="C5" s="461"/><c r="D5" s="461"/><c r="E5" s="461"/><c r="F5" s="461"/><c r="G5" s="461"/><c r="H5" s="461"/><c r="I5" s="461"/><c r="J5" s="461"/><c r="K5" s="461"/><c r="L5" s="461"/><c r="M5" s="461"/></row><row r="6" spans="1:13" ht="34.5" customHeight="1"><c r="A6" s="24"/><c r="B6" s="465" t="s"><v>1720</v></c><c r="C6" s="466"/><c r="D6" s="466"/><c r="E6" s="466"/><c r="F6" s="466"/><c r="G6" s="466"/><c r="H6" s="466"/><c r="I6" s="466"/><c r="J6" s="466"/><c r="K6" s="466"/><c r="L6" s="466"/><c r="M6" s="467"/></row><row r="7" spans="1:13" ht="15.75" customHeight="1"><c r="A7" s="25"/><c r="B7" s="26"/></row><row r="8" spans="1:13" ht="21.75" customHeight="1"><c r="A8" s="25"/><c r="E8" s="27"/><c r="F8" s="34" t="str"><f>Translation!A159</f><v>Autorità che approva il piano</v></c><c r="G8" s="472" t="s"><v>1722</v></c><c r="H8" s="472"/><c r="I8" s="472"/><c r="J8" s="472"/><c r="L8" s="28" t="str"><f>Translation!A158</f><v>Data dell'approvazione formale</v></c><c r="M8" s="216"/></row><row r="9" spans="1:13" ht="15.75"><c r="A9" s="25"/><c r="B9" s="26"/></row><row r="10" spans="1:13" s="90" customFormat="1" ht="36" customHeight="1"><c r="A10" s="89" t="s"><v>4</v></c><c r="B10" s="460" t="str"><f>Translation!A160</f><v>ELEMENTI CHIAVE DEL PIANO DI AZIONE PER L'ENERGIA SOSTENIBILE</v></c><c r="C10" s="460"/><c r="D10" s="460"/><c r="E10" s="460"/><c r="F10" s="460"/><c r="G10" s="460"/><c r="H10" s="460"/><c r="I10" s="460"/><c r="J10" s="460"/><c r="K10" s="460"/><c r="L10" s="460"/><c r="M10" s="460"/></row><row r="11" spans="1:13" s="29" customFormat="1" ht="68.25" customHeight="1"><c r="A11" s="24"/><c r="B11" s="468" t="str"><f>Translation!A161</f><v>SETTORI E CAMPI DI AZIONE</v></c><c r="C11" s="468" t="str"><f>Translation!A162</f><v>AZIONI (una riga per azione - inserisci altre righe se necessario; escludere le azioni ETS)</v></c><c r="D11" s="468" t="str"><f>Translation!A163</f><v>RESPONSABILE PER L'IMPLEMENTAZIONE</v></c><c r="E11" s="470" t="str"><f>Translation!A164</f><v>ATTUAZIONE PROGRAMMA</v></c><c r="F11" s="471"/><c r="G11" s="468" t="str"><f>Translation!A167</f><v>COSTI STIMATI DI INVESTIMENTO [euro]</v></c><c r="H11" s="468" t="str"><f>Translation!A168</f><v>RISPARMIO ENERGETICO PREVISTO [MWh/anno]</v></c><c r="I11" s="468" t="str"><f>Translation!A169</f><v>INCREMENTO ATTESO DELLE ENERGIE RINNOVABILI [ MWh/anno]</v></c><c r="J11" s="468" t="str"><f>Translation!A170</f><v xml:space="preserve">RIDUZIONE DI C02 PREVISTA  [ton/anno] </v></c><c r="K11" s="468" t="str"><f>Translation!A171</f><v>OBIETTIVO RISPARMIO ENERGETICO ENTRO IL 2020  [MWh/anno]</v></c><c r="L11" s="468" t="str"><f>Translation!A172</f><v>OBIETTIVO DI CRESCITA DELLE ENERGIA RINNOVABILI NEL 2020 [MWh/anno]</v></c><c r="M11" s="468" t="str"><f>Translation!A173</f><v xml:space="preserve">OBIETTIVO RIDUZIONE CO2 ENTRO IL 2020 [ton/anno] </v></c></row><row r="12" spans="1:13" s="29" customFormat="1" ht="31.5" customHeight="1"><c r="A12" s="24"/><c r="B12" s="469"/><c r="C12" s="469"/><c r="D12" s="469"/><c r="E12" s="299" t="str"><f>Translation!A165</f><v>Anno di inizio</v></c><c r="F12" s="299" t="str"><f>Translation!A166</f><v>Anno di conclusione</v></c><c r="G12" s="469"/><c r="H12" s="469"/><c r="I12" s="469"/><c r="J12" s="469"/><c r="K12" s="469"/><c r="L12" s="469"/><c r="M12" s="469"/></row><row r="13" spans="1:13" s="29" customFormat="1" ht="15.75"><c r="A13" s="24"/><c r="B13" s="300" t="str"><f>Translation!A60</f><v>RESIDENZIALE</v></c><c r="C13" s="301"/><c r="D13" s="301"/><c r="E13" s="302"/><c r="F13" s="302"/><c r="G13" s="303"/><c r="H13" s="303"/><c r="I13" s="303"/><c r="J13" s="303"/><c r="K13" s="303"/><c r="L13" s="303"/><c r="M13" s="303"/></row><row r="14" spans="1:13" s="29" customFormat="1" ht="31.5"><c r="A14" s="24"/><c r="B14" s="304" t="str"><f>Translation!A61</f><v>Acqua calda</v></c><c r="C14" s="305" t="s"><v>1717</v></c><c r="D14" s="305" t="s"><v>1710</v></c><c r="E14" s="306"><v>2014</v></c><c r="F14" s="307"><v>2020</v></c><c r="G14" s="143"><v>750000</v></c><c r="H14" s="143"><v>142</v></c><c r="I14" s="143"><v>142</v></c><c r="J14" s="143"><v>65</v></c><c r="K14" s="454"><f>SUM(H14:H22)</f><v>922</v></c><c r="L14" s="454"><f>SUM(I14:I22)</f><v>922</v></c><c r="M14" s="462"><f>SUM(J14:J22)</f><v>424</v></c></row><row r="15" spans="1:13" s="29" customFormat="1" ht="15.75"><c r="A15" s="24"/><c r="B15" s="304" t="str"><f>Translation!A62</f><v>Riscaldamento e raffreddamento</v></c><c r="C15" s="305"/><c r="D15" s="305"/><c r="E15" s="306"/><c r="F15" s="307"/><c r="G15" s="143"/><c r="H15" s="143"/><c r="I15" s="143"/><c r="J15" s="143"/><c r="K15" s="455"/><c r="L15" s="455"/><c r="M15" s="463"/></row><row r="16" spans="1:13" s="29" customFormat="1" ht="31.5"><c r="A16" s="24"/><c r="B16" s="304" t="str"><f>Translation!A63</f><v>Illuminazione</v></c><c r="C16" s="305" t="s"><v>1709</v></c><c r="D16" s="305" t="s"><v>1710</v></c><c r="E16" s="306"><v>2014</v></c><c r="F16" s="307"><v>2020</v></c><c r="G16" s="143"><v>1200000</v></c><c r="H16" s="143"><v>780</v></c><c r="I16" s="143"><v>780</v></c><c r="J16" s="143"><v>359</v></c><c r="K16" s="455"/><c r="L16" s="455"/><c r="M16" s="463"/></row><row r="17" spans="1:13" s="29" customFormat="1" ht="15.75"><c r="A17" s="24"/><c r="B17" s="304" t="str"><f>Translation!A64</f><v>Cucina</v></c><c r="C17" s="305"/><c r="D17" s="305"/><c r="E17" s="306"/><c r="F17" s="307"/><c r="G17" s="143"/><c r="H17" s="143"/><c r="I17" s="143"/><c r="J17" s="143"/><c r="K17" s="455"/><c r="L17" s="455"/><c r="M17" s="463"/></row><row r="18" spans="1:13" s="29" customFormat="1" ht="15.75"><c r="A18" s="24"/><c r="B18" s="304" t="str"><f>Translation!A65</f><v>Frigoriferi e congelatori</v></c><c r="C18" s="305"/><c r="D18" s="305"/><c r="E18" s="306"/><c r="F18" s="307"/><c r="G18" s="143"/><c r="H18" s="143"/><c r="I18" s="143"/><c r="J18" s="143"/><c r="K18" s="455"/><c r="L18" s="455"/><c r="M18" s="463"/></row><row r="19" spans="1:13" s="29" customFormat="1" ht="15.75"><c r="A19" s="24"/><c r="B19" s="304" t="str"><f>Translation!A66</f><v>Lavatrici e asciugatrici</v></c><c r="C19" s="305"/><c r="D19" s="305"/><c r="E19" s="306"/><c r="F19" s="307"/><c r="G19" s="143"/><c r="H19" s="143"/><c r="I19" s="143"/><c r="J19" s="143"/><c r="K19" s="455"/><c r="L19" s="455"/><c r="M19" s="463"/></row><row r="20" spans="1:13" s="29" customFormat="1" ht="15.75"><c r="A20" s="24"/><c r="B20" s="304" t="str"><f>Translation!A67</f><v>Lavastoviglie</v></c><c r="C20" s="305"/><c r="D20" s="305"/><c r="E20" s="306"/><c r="F20" s="307"/><c r="G20" s="143"/><c r="H20" s="143"/><c r="I20" s="143"/><c r="J20" s="143"/><c r="K20" s="455"/><c r="L20" s="455"/><c r="M20" s="463"/></row><row r="21" spans="1:13" s="29" customFormat="1" ht="15.75"><c r="A21" s="24"/><c r="B21" s="304" t="str"><f>Translation!A68</f><v>Televisori</v></c><c r="C21" s="305"/><c r="D21" s="305"/><c r="E21" s="306"/><c r="F21" s="307"/><c r="G21" s="143"/><c r="H21" s="143"/><c r="I21" s="143"/><c r="J21" s="143"/><c r="K21" s="455"/><c r="L21" s="455"/><c r="M21" s="463"/></row><row r="22" spans="1:13" s="29" customFormat="1" ht="7.5" customHeight="1"><c r="A22" s="24"/><c r="B22" s="304"/><c r="C22" s="308"/><c r="D22" s="308"/><c r="E22" s="309"/><c r="F22" s="310"/><c r="G22" s="311"/><c r="H22" s="311"/><c r="I22" s="311"/><c r="J22" s="311"/><c r="K22" s="456"/><c r="L22" s="456"/><c r="M22" s="464"/></row><row r="23" spans="1:13" s="29" customFormat="1" ht="15.75"><c r="A23" s="24"/><c r="B23" s="300" t="str"><f>Translation!A70</f><v>SETTORE PRIMARIO</v></c><c r="C23" s="301"/><c r="D23" s="301"/><c r="E23" s="302"/><c r="F23" s="302"/><c r="G23" s="303"/><c r="H23" s="303"/><c r="I23" s="303"/><c r="J23" s="303"/><c r="K23" s="303"/><c r="L23" s="303"/><c r="M23" s="303"/></row><row r="24" spans="1:13" s="29" customFormat="1" ht="15.75"><c r="A24" s="24"/><c r="B24" s="304" t="str"><f>Translation!A71</f><v>Agricoltura, silvicoltura e pesca</v></c><c r="C24" s="305"/><c r="D24" s="305"/><c r="E24" s="306"/><c r="F24" s="307"/><c r="G24" s="143"/><c r="H24" s="143"/><c r="I24" s="143"/><c r="J24" s="143"/><c r="K24" s="454"><f>SUM(H24:H27)</f><v>0</v></c><c r="L24" s="454"><f>SUM(I24:I27)</f><v>0</v></c><c r="M24" s="462"><f>SUM(J24:J27)</f><v>0</v></c></row><row r="25" spans="1:13" s="29" customFormat="1" ht="15.75"><c r="A25" s="24"/><c r="B25" s="304" t="str"><f>Translation!A72</f><v>Estrazione di minerali</v></c><c r="C25" s="305"/><c r="D25" s="305"/><c r="E25" s="306"/><c r="F25" s="307"/><c r="G25" s="143"/><c r="H25" s="143"/><c r="I25" s="143"/><c r="J25" s="143"/><c r="K25" s="455"/><c r="L25" s="455"/><c r="M25" s="463"/></row><row r="26" spans="1:13" s="29" customFormat="1" ht="15.75"><c r="A26" s="24"/><c r="B26" s="304" t="str"><f>Translation!A59</f><v>Azioni generali</v></c><c r="C26" s="305"/><c r="D26" s="305"/><c r="E26" s="306"/><c r="F26" s="307"/><c r="G26" s="143"/><c r="H26" s="143"/><c r="I26" s="143"/><c r="J26" s="143"/><c r="K26" s="455"/><c r="L26" s="455"/><c r="M26" s="463"/></row><row r="27" spans="1:13" s="29" customFormat="1" ht="7.5" customHeight="1"><c r="A27" s="24"/><c r="B27" s="304"/><c r="C27" s="308"/><c r="D27" s="308"/><c r="E27" s="309"/><c r="F27" s="310"/><c r="G27" s="311"/><c r="H27" s="311"/><c r="I27" s="311"/><c r="J27" s="311"/><c r="K27" s="456"/><c r="L27" s="456"/><c r="M27" s="464"/></row><row r="28" spans="1:13" s="29" customFormat="1" ht="15.75"><c r="A28" s="24"/><c r="B28" s="300" t="str"><f>Translation!A73</f><v>SETTORE SECONDARIO</v></c><c r="C28" s="301"/><c r="D28" s="301"/><c r="E28" s="302"/><c r="F28" s="302"/><c r="G28" s="303"/><c r="H28" s="303"/><c r="I28" s="303"/><c r="J28" s="303"/><c r="K28" s="303"/><c r="L28" s="303"/><c r="M28" s="303"/></row><row r="29" spans="1:13" s="29" customFormat="1" ht="15.75"><c r="A29" s="24"/><c r="B29" s="304" t="str"><f>Translation!A74</f><v>Manifattura</v></c><c r="C29" s="305"/><c r="D29" s="305"/><c r="E29" s="306"/><c r="F29" s="307"/><c r="G29" s="143"/><c r="H29" s="143"/><c r="I29" s="143"/><c r="J29" s="143"/><c r="K29" s="454"><f>SUM(H29:H33)</f><v>40</v></c><c r="L29" s="454"><f t="shared" ref="L29:M29" si="0">SUM(I29:I33)</f><v>0</v></c><c r="M29" s="462"><f t="shared" si="0"/><v>18</v></c></row><row r="30" spans="1:13" s="29" customFormat="1" ht="31.5"><c r="A30" s="24"/><c r="B30" s="304" t="str"><f>Translation!A75</f><v>Fornitura di acqua, reti fognarie, gestione dei rifiuti e risanamento</v></c><c r="C30" s="305" t="s"><v>1719</v></c><c r="D30" s="305" t="s"><v>1699</v></c><c r="E30" s="306"><v>2014</v></c><c r="F30" s="307"><v>2020</v></c><c r="G30" s="143"><v>102000</v></c><c r="H30" s="143"><v>40</v></c><c r="I30" s="143"/><c r="J30" s="143"><v>18</v></c><c r="K30" s="455"/><c r="L30" s="455"/><c r="M30" s="463"/></row><row r="31" spans="1:13" s="29" customFormat="1" ht="15.75"><c r="A31" s="24"/><c r="B31" s="304" t="str"><f>Translation!A76</f><v>Costruzione</v></c><c r="C31" s="305"/><c r="D31" s="305"/><c r="E31" s="306"/><c r="F31" s="307"/><c r="G31" s="143"/><c r="H31" s="143"/><c r="I31" s="143"/><c r="J31" s="143"/><c r="K31" s="455"/><c r="L31" s="455"/><c r="M31" s="463"/></row><row r="32" spans="1:13" s="29" customFormat="1" ht="15.75"><c r="A32" s="24"/><c r="B32" s="304" t="str"><f>Translation!A59</f><v>Azioni generali</v></c><c r="C32" s="305"/><c r="D32" s="305"/><c r="E32" s="306"/><c r="F32" s="307"/><c r="G32" s="143"/><c r="H32" s="143"/><c r="I32" s="143"/><c r="J32" s="143"/><c r="K32" s="455"/><c r="L32" s="455"/><c r="M32" s="463"/></row><row r="33" spans="1:13" s="29" customFormat="1" ht="7.5" customHeight="1"><c r="A33" s="24"/><c r="B33" s="304"/><c r="C33" s="308"/><c r="D33" s="308"/><c r="E33" s="309"/><c r="F33" s="310"/><c r="G33" s="311"/><c r="H33" s="311"/><c r="I33" s="311"/><c r="J33" s="311"/><c r="K33" s="456"/><c r="L33" s="456"/><c r="M33" s="464"/></row><row r="34" spans="1:13" s="29" customFormat="1" ht="15.75"><c r="A34" s="24"/><c r="B34" s="300" t="str"><f>Translation!A77</f><v>SETTORE TERZIARIO</v></c><c r="C34" s="301"/><c r="D34" s="301"/><c r="E34" s="302"/><c r="F34" s="302"/><c r="G34" s="303"/><c r="H34" s="303"/><c r="I34" s="303"/><c r="J34" s="303"/><c r="K34" s="303"/><c r="L34" s="303"/><c r="M34" s="303"/></row><row r="35" spans="1:13" s="29" customFormat="1" ht="47.25"><c r="A35" s="24"/><c r="B35" s="304" t="str"><f>Translation!A78</f><v>Commercio all'ingrosso e al dettaglio, riparazione di autoveicoli e motocicli</v></c><c r="C35" s="305"/><c r="D35" s="305"/><c r="E35" s="306"/><c r="F35" s="307"/><c r="G35" s="143"/><c r="H35" s="143"/><c r="I35" s="143"/><c r="J35" s="143"/><c r="K35" s="454"><f>SUM(H35:H44)</f><v>145</v></c><c r="L35" s="454"><f>SUM(I35:I44)</f><v>109</v></c><c r="M35" s="462"><f>SUM(J35:J44)</f><v>66</v></c></row><row r="36" spans="1:13" s="29" customFormat="1" ht="15.75"><c r="A36" s="24"/><c r="B36" s="304" t="str"><f>Translation!A79</f><v>Servizi di vitto e alloggio</v></c><c r="C36" s="305"/><c r="D36" s="305"/><c r="E36" s="306"/><c r="F36" s="307"/><c r="G36" s="143"/><c r="H36" s="143"/><c r="I36" s="143"/><c r="J36" s="143"/><c r="K36" s="455"/><c r="L36" s="455"/><c r="M36" s="463"/></row><row r="37" spans="1:13" s="29" customFormat="1" ht="47.25"><c r="A37" s="24"/><c r="B37" s="323" t="str"><f>Translation!A80</f><v>Amministrazione pubblica generale e sicurezza sociale</v></c><c r="C37" s="305" t="s"><v>1713</v></c><c r="D37" s="305" t="s"><v>1699</v></c><c r="E37" s="306"><v>2014</v></c><c r="F37" s="307"><v>2020</v></c><c r="G37" s="143"><v>868700</v></c><c r="H37" s="143"><v>41</v></c><c r="I37" s="143"><v>35</v></c><c r="J37" s="143"><v>19</v></c><c r="K37" s="455"/><c r="L37" s="455"/><c r="M37" s="463"/></row><row r="38" spans="1:13" s="29" customFormat="1" ht="31.5"><c r="A38" s="24"/><c r="B38" s="304" t="str"><f>Translation!A81</f><v>Difesa, giustizia, corpo di polizia e vigili del fuoco</v></c><c r="C38" s="305"/><c r="D38" s="305"/><c r="E38" s="306"/><c r="F38" s="307"/><c r="G38" s="143"/><c r="H38" s="143"/><c r="I38" s="143"/><c r="J38" s="143"/><c r="K38" s="455"/><c r="L38" s="455"/><c r="M38" s="463"/></row><row r="39" spans="1:13" s="29" customFormat="1" ht="78.75"><c r="A39" s="24"/><c r="B39" s="457" t="str"><f>Translation!A82</f><v>Educazione</v></c><c r="C39" s="305" t="s"><v>1714</v></c><c r="D39" s="305" t="s"><v>1699</v></c><c r="E39" s="306"><v>2014</v></c><c r="F39" s="307"><v>2020</v></c><c r="G39" s="143"><v>220600</v></c><c r="H39" s="143"><v>44</v></c><c r="I39" s="143"><v>39</v></c><c r="J39" s="143"><v>20</v></c><c r="K39" s="455"/><c r="L39" s="455"/><c r="M39" s="463"/></row><row r="40" spans="1:13" s="29" customFormat="1" ht="78.75"><c r="A40" s="24"/><c r="B40" s="459"/><c r="C40" s="305" t="s"><v>1707</v></c><c r="D40" s="305" t="s"><v>1699</v></c><c r="E40" s="306"><v>2014</v></c><c r="F40" s="307"><v>2020</v></c><c r="G40" s="143"><v>236000</v></c><c r="H40" s="143"><v>42</v></c><c r="I40" s="143"><v>35</v></c><c r="J40" s="143"><v>19</v></c><c r="K40" s="455"/><c r="L40" s="455"/><c r="M40" s="463"/></row><row r="41" spans="1:13" s="29" customFormat="1" ht="15.75"><c r="A41" s="24"/><c r="B41" s="304" t="str"><f>Translation!A83</f><v>Sanità e servizi sociali</v></c><c r="C41" s="305"/><c r="D41" s="305"/><c r="E41" s="306"/><c r="F41" s="307"/><c r="G41" s="143"/><c r="H41" s="143"/><c r="I41" s="143"/><c r="J41" s="143"/><c r="K41" s="455"/><c r="L41" s="455"/><c r="M41" s="463"/></row><row r="42" spans="1:13" s="29" customFormat="1" ht="15.75"><c r="A42" s="24"/><c r="B42" s="304" t="str"><f>Translation!A84</f><v>Altri servizi</v></c><c r="C42" s="305"/><c r="D42" s="305"/><c r="E42" s="306"/><c r="F42" s="307"/><c r="G42" s="143"/><c r="H42" s="143"/><c r="I42" s="143"/><c r="J42" s="143"/><c r="K42" s="455"/><c r="L42" s="455"/><c r="M42" s="463"/></row><row r="43" spans="1:13" s="29" customFormat="1" ht="31.5"><c r="A43" s="24"/><c r="B43" s="304" t="str"><f>Translation!A85</f><v>Illuminazione pubblica</v></c><c r="C43" s="305" t="s"><v>1716</v></c><c r="D43" s="305" t="s"><v>1699</v></c><c r="E43" s="306"><v>2014</v></c><c r="F43" s="307"><v>2020</v></c><c r="G43" s="143"><v>64000</v></c><c r="H43" s="143"><v>18</v></c><c r="I43" s="143"/><c r="J43" s="143"><v>8</v></c><c r="K43" s="455"/><c r="L43" s="455"/><c r="M43" s="463"/></row><row r="44" spans="1:13" s="29" customFormat="1" ht="15.75"><c r="A44" s="24"/><c r="B44" s="304" t="str"><f>Translation!A59</f><v>Azioni generali</v></c><c r="C44" s="305"/><c r="D44" s="305"/><c r="E44" s="306"/><c r="F44" s="307"/><c r="G44" s="143"/><c r="H44" s="143"/><c r="I44" s="143"/><c r="J44" s="143"/><c r="K44" s="455"/><c r="L44" s="455"/><c r="M44" s="463"/></row><row r="45" spans="1:13" s="29" customFormat="1" ht="7.5" customHeight="1"><c r="A45" s="24"/><c r="B45" s="304"/><c r="C45" s="308"/><c r="D45" s="308"/><c r="E45" s="309"/><c r="F45" s="310"/><c r="G45" s="311"/><c r="H45" s="311"/><c r="I45" s="311"/><c r="J45" s="311"/><c r="K45" s="312"/><c r="L45" s="312"/><c r="M45" s="313"/></row><row r="46" spans="1:13" s="29" customFormat="1" ht="15.75"><c r="A46" s="24"/><c r="B46" s="300" t="str"><f>Translation!A86</f><v>TRASPORTI</v></c><c r="C46" s="301"/><c r="D46" s="301"/><c r="E46" s="302"/><c r="F46" s="302"/><c r="G46" s="303"/><c r="H46" s="303"/><c r="I46" s="303"/><c r="J46" s="303"/><c r="K46" s="303"/><c r="L46" s="303"/><c r="M46" s="303"/></row><row r="47" spans="1:13" s="29" customFormat="1" ht="63"><c r="A47" s="24"/><c r="B47" s="304" t="str"><f>Translation!A87</f><v>Trasporto di passeggeri su strada e altri servizi di trasporto passeggeri su strada (taxi, turismo, scuolabus, ecc)</v></c><c r="C47" s="305" t="s"><v>1708</v></c><c r="D47" s="305" t="s"><v>1699</v></c><c r="E47" s="306"><v>2014</v></c><c r="F47" s="307"><v>2020</v></c><c r="G47" s="143"><v>21500</v></c><c r="H47" s="143"><v>5</v></c><c r="I47" s="143"/><c r="J47" s="143"><v>2</v></c><c r="K47" s="454"><f>SUM(H47:H52)</f><v>5</v></c><c r="L47" s="454"><f t="shared" ref="L47:M47" si="1">SUM(I47:I52)</f><v>0</v></c><c r="M47" s="462"><f t="shared" si="1"/><v>2</v></c></row><row r="48" spans="1:13" s="29" customFormat="1" ht="31.5"><c r="A48" s="24"/><c r="B48" s="304" t="str"><f>Translation!A88</f><v>Trasporto di merci su strada e servizi di trasloco</v></c><c r="C48" s="305"/><c r="D48" s="305"/><c r="E48" s="306"/><c r="F48" s="307"/><c r="G48" s="143"/><c r="H48" s="143"/><c r="I48" s="143"/><c r="J48" s="143"/><c r="K48" s="455"/><c r="L48" s="455"/><c r="M48" s="463"/></row><row r="49" spans="1:13" s="29" customFormat="1" ht="31.5"><c r="A49" s="24"/><c r="B49" s="304" t="str"><f>Translation!A89</f><v>Altra flotta per il servizio pubblico e privato</v></c><c r="C49" s="305"/><c r="D49" s="305"/><c r="E49" s="306"/><c r="F49" s="307"/><c r="G49" s="143"/><c r="H49" s="143"/><c r="I49" s="143"/><c r="J49" s="143"/><c r="K49" s="455"/><c r="L49" s="455"/><c r="M49" s="463"/></row><row r="50" spans="1:13" s="29" customFormat="1" ht="15.75"><c r="A50" s="24"/><c r="B50" s="304" t="str"><f>Translation!A90</f><v>Trasporto privato</v></c><c r="C50" s="305"/><c r="D50" s="305"/><c r="E50" s="306"/><c r="F50" s="307"/><c r="G50" s="143"/><c r="H50" s="143"/><c r="I50" s="143"/><c r="J50" s="143"/><c r="K50" s="455"/><c r="L50" s="455"/><c r="M50" s="463"/></row><row r="51" spans="1:13" s="29" customFormat="1" ht="15.75"><c r="A51" s="24"/><c r="B51" s="304" t="str"><f>Translation!A59</f><v>Azioni generali</v></c><c r="C51" s="305"/><c r="D51" s="305"/><c r="E51" s="306"/><c r="F51" s="307"/><c r="G51" s="143"/><c r="H51" s="143"/><c r="I51" s="143"/><c r="J51" s="143"/><c r="K51" s="455"/><c r="L51" s="455"/><c r="M51" s="463"/></row><row r="52" spans="1:13" s="29" customFormat="1" ht="7.5" customHeight="1"><c r="A52" s="24"/><c r="B52" s="304"/><c r="C52" s="308"/><c r="D52" s="308"/><c r="E52" s="309"/><c r="F52" s="310"/><c r="G52" s="311"/><c r="H52" s="311"/><c r="I52" s="311"/><c r="J52" s="311"/><c r="K52" s="456"/><c r="L52" s="456"/><c r="M52" s="464"/></row><row r="53" spans="1:13" s="29" customFormat="1" ht="15.75"><c r="A53" s="24"/><c r="B53" s="300" t="str"><f>Translation!$A$174</f><v>PRODUZIONE ENERGETICA SECONDARIA E FLUSSI ENERGETICI</v></c><c r="C53" s="301"/><c r="D53" s="301"/><c r="E53" s="302"/><c r="F53" s="302"/><c r="G53" s="303"/><c r="H53" s="303"/><c r="I53" s="303"/><c r="J53" s="303"/><c r="K53" s="303"/><c r="L53" s="303"/><c r="M53" s="303"/></row><row r="54" spans="1:13" s="29" customFormat="1" ht="15.75"><c r="A54" s="24"/><c r="B54" s="304" t="str"><f>Translation!$A$175</f><v>Elettricità (non rinnovabile)</v></c><c r="C54" s="305"/><c r="D54" s="305"/><c r="E54" s="306"/><c r="F54" s="307"/><c r="G54" s="143"/><c r="H54" s="143"/><c r="I54" s="143"/><c r="J54" s="143"/><c r="K54" s="454"><f>SUM(H54:H68)</f><v>263</v></c><c r="L54" s="454"><f t="shared" ref="L54:M54" si="2">SUM(I54:I68)</f><v>262</v></c><c r="M54" s="462"><f t="shared" si="2"/><v>110</v></c></row><row r="55" spans="1:13" s="29" customFormat="1" ht="15.75"><c r="A55" s="24"/><c r="B55" s="304" t="str"><f>Translation!$A$176</f><v>Calore (non rinnovabile)</v></c><c r="C55" s="305"/><c r="D55" s="305"/><c r="E55" s="306"/><c r="F55" s="307"/><c r="G55" s="143"/><c r="H55" s="143"/><c r="I55" s="143"/><c r="J55" s="143"/><c r="K55" s="455"/><c r="L55" s="455"/><c r="M55" s="463"/></row><row r="56" spans="1:13" s="29" customFormat="1" ht="15.75"><c r="A56" s="24"/><c r="B56" s="304" t="str"><f>Translation!$A$177</f><v>Freddo (non rinnovabile)</v></c><c r="C56" s="305"/><c r="D56" s="305"/><c r="E56" s="306"/><c r="F56" s="307"/><c r="G56" s="143"/><c r="H56" s="143"/><c r="I56" s="143"/><c r="J56" s="143"/><c r="K56" s="455"/><c r="L56" s="455"/><c r="M56" s="463"/></row><row r="57" spans="1:13" s="29" customFormat="1" ht="31.5"><c r="A57" s="24"/><c r="B57" s="304" t="str"><f>Translation!$A$178</f><v>Idrogeno</v></c><c r="C57" s="305" t="s"><v>1715</v></c><c r="D57" s="305" t="s"><v>1699</v></c><c r="E57" s="306"><v>2014</v></c><c r="F57" s="307"><v>2020</v></c><c r="G57" s="143"><v>1039000</v></c><c r="H57" s="143"><v>25</v></c><c r="I57" s="143"><v>25</v></c><c r="J57" s="143"><v>12</v></c><c r="K57" s="455"/><c r="L57" s="455"/><c r="M57" s="463"/></row><row r="58" spans="1:13" s="29" customFormat="1" ht="63"><c r="A58" s="24"/><c r="B58" s="304" t="str"><f>Translation!$A$179</f><v>Eolico</v></c><c r="C58" s="305" t="s"><v>1725</v></c><c r="D58" s="305" t="s"><v>1699</v></c><c r="E58" s="306"><v>2014</v></c><c r="F58" s="307"><v>2020</v></c><c r="G58" s="143"><v>309000</v></c><c r="H58" s="143"><v>38</v></c><c r="I58" s="143"><v>37</v></c><c r="J58" s="143"><v>18</v></c><c r="K58" s="455"/><c r="L58" s="455"/><c r="M58" s="463"/></row><row r="59" spans="1:13" s="29" customFormat="1" ht="15.75"><c r="A59" s="24"/><c r="B59" s="304" t="str"><f>Translation!$A$180</f><v>Solare</v></c><c r="C59" s="305"/><c r="D59" s="305"/><c r="E59" s="306"/><c r="F59" s="307"/><c r="G59" s="143"/><c r="H59" s="143"/><c r="I59" s="143"/><c r="J59" s="143"/><c r="K59" s="455"/><c r="L59" s="455"/><c r="M59" s="463"/></row><row r="60" spans="1:13" s="29" customFormat="1" ht="15.75"><c r="A60" s="24"/><c r="B60" s="304" t="str"><f>Translation!$A$181</f><v>Geotermico</v></c><c r="C60" s="305"/><c r="D60" s="305"/><c r="E60" s="306"/><c r="F60" s="307"/><c r="G60" s="143"/><c r="H60" s="143"/><c r="I60" s="143"/><c r="J60" s="143"/><c r="K60" s="455"/><c r="L60" s="455"/><c r="M60" s="463"/></row><row r="61" spans="1:13" s="29" customFormat="1" ht="47.25"><c r="A61" s="24"/><c r="B61" s="304" t="str"><f>Translation!$A$182</f><v>Oceanico</v></c><c r="C61" s="305" t="s"><v>1712</v></c><c r="D61" s="305" t="s"><v>1711</v></c><c r="E61" s="306"><v>2014</v></c><c r="F61" s="307"><v>2020</v></c><c r="G61" s="143"><v>600000</v></c><c r="H61" s="143"><v>200</v></c><c r="I61" s="143"><v>200</v></c><c r="J61" s="143"><v>80</v></c><c r="K61" s="455"/><c r="L61" s="455"/><c r="M61" s="463"/></row><row r="62" spans="1:13" s="29" customFormat="1" ht="15.75"><c r="A62" s="24"/><c r="B62" s="304" t="str"><f>Translation!$A$183</f><v>Biomassa</v></c><c r="C62" s="305"/><c r="D62" s="305"/><c r="E62" s="306"/><c r="F62" s="307"/><c r="G62" s="143"/><c r="H62" s="143"/><c r="I62" s="143"/><c r="J62" s="143"/><c r="K62" s="455"/><c r="L62" s="455"/><c r="M62" s="463"/></row><row r="63" spans="1:13" s="29" customFormat="1" ht="15.75"><c r="A63" s="24"/><c r="B63" s="304" t="str"><f>Translation!$A$184</f><v>Rifiuti urbani</v></c><c r="C63" s="305"/><c r="D63" s="305"/><c r="E63" s="306"/><c r="F63" s="307"/><c r="G63" s="143"/><c r="H63" s="143"/><c r="I63" s="143"/><c r="J63" s="143"/><c r="K63" s="455"/><c r="L63" s="455"/><c r="M63" s="463"/></row><row r="64" spans="1:13" s="29" customFormat="1" ht="15.75"><c r="A64" s="24"/><c r="B64" s="304" t="str"><f>Translation!$A$185</f><v>Archiviazione</v></c><c r="C64" s="305"/><c r="D64" s="305"/><c r="E64" s="306"/><c r="F64" s="307"/><c r="G64" s="143"/><c r="H64" s="143"/><c r="I64" s="143"/><c r="J64" s="143"/><c r="K64" s="455"/><c r="L64" s="455"/><c r="M64" s="463"/></row><row r="65" spans="1:13" s="29" customFormat="1" ht="15.75"><c r="A65" s="24"/><c r="B65" s="304" t="str"><f>Translation!$A$186</f><v>connessione esterna</v></c><c r="C65" s="305"/><c r="D65" s="305"/><c r="E65" s="306"/><c r="F65" s="307"/><c r="G65" s="143"/><c r="H65" s="143"/><c r="I65" s="143"/><c r="J65" s="143"/><c r="K65" s="455"/><c r="L65" s="455"/><c r="M65" s="463"/></row><row r="66" spans="1:13" s="29" customFormat="1" ht="31.5"><c r="A66" s="24"/><c r="B66" s="304" t="str"><f>Translation!$A$187</f><v>Perdite nella distribuzione e autoconsumo</v></c><c r="C66" s="305"/><c r="D66" s="305"/><c r="E66" s="306"/><c r="F66" s="307"/><c r="G66" s="143"/><c r="H66" s="143"/><c r="I66" s="143"/><c r="J66" s="143"/><c r="K66" s="455"/><c r="L66" s="455"/><c r="M66" s="463"/></row><row r="67" spans="1:13" s="29" customFormat="1" ht="15.75"><c r="A67" s="24"/><c r="B67" s="304" t="str"><f>Translation!A59</f><v>Azioni generali</v></c><c r="C67" s="305"/><c r="D67" s="305"/><c r="E67" s="306"/><c r="F67" s="307"/><c r="G67" s="143"/><c r="H67" s="143"/><c r="I67" s="143"/><c r="J67" s="143"/><c r="K67" s="455"/><c r="L67" s="455"/><c r="M67" s="463"/></row><row r="68" spans="1:13" s="29" customFormat="1" ht="7.5" customHeight="1"><c r="A68" s="24"/><c r="B68" s="304"/><c r="C68" s="308"/><c r="D68" s="308"/><c r="E68" s="309"/><c r="F68" s="310"/><c r="G68" s="311"/><c r="H68" s="311"/><c r="I68" s="311"/><c r="J68" s="311"/><c r="K68" s="456"/><c r="L68" s="456"/><c r="M68" s="464"/></row><row r="69" spans="1:13" s="29" customFormat="1" ht="15.75"><c r="A69" s="24"/><c r="B69" s="300" t="str"><f>Translation!A188</f><v>PIANIFICAZIONE DEL TERRITORIO</v></c><c r="C69" s="301"/><c r="D69" s="301"/><c r="E69" s="302"/><c r="F69" s="302"/><c r="G69" s="303"/><c r="H69" s="303"/><c r="I69" s="303"/><c r="J69" s="303"/><c r="K69" s="303"/><c r="L69" s="303"/><c r="M69" s="303"/></row><row r="70" spans="1:13" s="29" customFormat="1" ht="63"><c r="A70" s="24"/><c r="B70" s="304" t="str"><f>Translation!A189</f><v>Pianificazione strategica regionale e locale</v></c><c r="C70" s="305" t="s"><v>1718</v></c><c r="D70" s="305" t="s"><v>1699</v></c><c r="E70" s="306"><v>2014</v></c><c r="F70" s="307"><v>2020</v></c><c r="G70" s="143"><v>0</v></c><c r="H70" s="143"><v>72.7</v></c><c r="I70" s="143"/><c r="J70" s="143"><v>34</v></c><c r="K70" s="454"><f>SUM(H70:H75)</f><v>72.7</v></c><c r="L70" s="454"><f t="shared" ref="L70:M70" si="3">SUM(I70:I75)</f><v>0</v></c><c r="M70" s="454"><f t="shared" si="3"/><v>34</v></c></row><row r="71" spans="1:13" s="29" customFormat="1" ht="15.75"><c r="A71" s="24"/><c r="B71" s="304" t="str"><f>Translation!A190</f><v>Pianificazione trasporti e mobilità</v></c><c r="C71" s="305"/><c r="D71" s="305"/><c r="E71" s="306"/><c r="F71" s="307"/><c r="G71" s="143"/><c r="H71" s="143"/><c r="I71" s="143"/><c r="J71" s="143"/><c r="K71" s="455"/><c r="L71" s="455"/><c r="M71" s="455"/></row><row r="72" spans="1:13" s="29" customFormat="1" ht="31.5"><c r="A72" s="24"/><c r="B72" s="304" t="str"><f>Translation!A191</f><v>Pianificazione infrastrutture energetiche</v></c><c r="C72" s="305"/><c r="D72" s="305"/><c r="E72" s="306"/><c r="F72" s="307"/><c r="G72" s="143"/><c r="H72" s="143"/><c r="I72" s="143"/><c r="J72" s="143"/><c r="K72" s="455"/><c r="L72" s="455"/><c r="M72" s="455"/></row><row r="73" spans="1:13" s="29" customFormat="1" ht="31.5"><c r="A73" s="24"/><c r="B73" s="304" t="str"><f>Translation!A192</f><v>Pianificazione delle energie rinnovabili del territorio</v></c><c r="C73" s="305"/><c r="D73" s="305"/><c r="E73" s="306"/><c r="F73" s="307"/><c r="G73" s="143"/><c r="H73" s="143"/><c r="I73" s="143"/><c r="J73" s="143"/><c r="K73" s="455"/><c r="L73" s="455"/><c r="M73" s="455"/></row><row r="74" spans="1:13" s="29" customFormat="1" ht="15.75"><c r="A74" s="24"/><c r="B74" s="304" t="str"><f>Translation!A59</f><v>Azioni generali</v></c><c r="C74" s="305"/><c r="D74" s="305"/><c r="E74" s="306"/><c r="F74" s="307"/><c r="G74" s="143"/><c r="H74" s="143"/><c r="I74" s="143"/><c r="J74" s="143"/><c r="K74" s="455"/><c r="L74" s="455"/><c r="M74" s="455"/></row><row r="75" spans="1:13" s="29" customFormat="1" ht="7.5" customHeight="1"><c r="A75" s="24"/><c r="B75" s="304"/><c r="C75" s="308"/><c r="D75" s="308"/><c r="E75" s="309"/><c r="F75" s="310"/><c r="G75" s="311"/><c r="H75" s="311"/><c r="I75" s="311"/><c r="J75" s="311"/><c r="K75" s="456"/><c r="L75" s="456"/><c r="M75" s="456"/></row><row r="76" spans="1:13" s="29" customFormat="1" ht="15.75"><c r="A76" s="24"/><c r="B76" s="300" t="str"><f>Translation!A193</f><v>APPALTI PUBBLICI DI PRODOTTI E SERVIZI</v></c><c r="C76" s="301"/><c r="D76" s="301"/><c r="E76" s="302"/><c r="F76" s="302"/><c r="G76" s="303"/><c r="H76" s="303"/><c r="I76" s="303"/><c r="J76" s="303"/><c r="K76" s="303"/><c r="L76" s="303"/><c r="M76" s="303"/></row><row r="77" spans="1:13" s="29" customFormat="1" ht="31.5"><c r="A77" s="24"/><c r="B77" s="304" t="str"><f>Translation!A194</f><v>Requisiti/standard di efficienza energetica</v></c><c r="C77" s="305"/><c r="D77" s="305"/><c r="E77" s="306"/><c r="F77" s="307"/><c r="G77" s="143"/><c r="H77" s="143"/><c r="I77" s="143"/><c r="J77" s="143"/><c r="K77" s="454"><f>SUM(H77:H81)</f><v>0</v></c><c r="L77" s="454"><f t="shared" ref="L77:M77" si="4">SUM(I77:I81)</f><v>0</v></c><c r="M77" s="454"><f t="shared" si="4"/><v>0</v></c></row><row r="78" spans="1:13" s="29" customFormat="1" ht="31.5"><c r="A78" s="24"/><c r="B78" s="304" t="str"><f>Translation!A195</f><v>requisiti/standard energie rinnovabili</v></c><c r="C78" s="305"/><c r="D78" s="305"/><c r="E78" s="306"/><c r="F78" s="307"/><c r="G78" s="143"/><c r="H78" s="143"/><c r="I78" s="143"/><c r="J78" s="143"/><c r="K78" s="455"/><c r="L78" s="455"/><c r="M78" s="455"/></row><row r="79" spans="1:13" s="29" customFormat="1" ht="15.75"><c r="A79" s="24"/><c r="B79" s="304" t="str"><f>Translation!A59</f><v>Azioni generali</v></c><c r="C79" s="305"/><c r="D79" s="305"/><c r="E79" s="306"/><c r="F79" s="307"/><c r="G79" s="143"/><c r="H79" s="143"/><c r="I79" s="143"/><c r="J79" s="143"/><c r="K79" s="455"/><c r="L79" s="455"/><c r="M79" s="455"/></row><row r="80" spans="1:13" s="29" customFormat="1" ht="15.75"><c r="A80" s="24"/><c r="B80" s="304"/><c r="C80" s="305"/><c r="D80" s="305"/><c r="E80" s="306"/><c r="F80" s="307"/><c r="G80" s="143"/><c r="H80" s="143"/><c r="I80" s="143"/><c r="J80" s="143"/><c r="K80" s="455"/><c r="L80" s="455"/><c r="M80" s="455"/></row><row r="81" spans="1:13" s="29" customFormat="1" ht="7.5" customHeight="1"><c r="A81" s="24"/><c r="B81" s="304"/><c r="C81" s="308"/><c r="D81" s="308"/><c r="E81" s="309"/><c r="F81" s="310"/><c r="G81" s="311"/><c r="H81" s="311"/><c r="I81" s="311"/><c r="J81" s="311"/><c r="K81" s="456"/><c r="L81" s="456"/><c r="M81" s="456"/></row><row r="82" spans="1:13" s="29" customFormat="1" ht="15.75"><c r="A82" s="24"/><c r="B82" s="300" t="str"><f>Translation!A196</f><v>CITTADINI E PARTI INTERESSATE</v></c><c r="C82" s="301"/><c r="D82" s="301"/><c r="E82" s="302"/><c r="F82" s="302"/><c r="G82" s="303"/><c r="H82" s="303"/><c r="I82" s="303"/><c r="J82" s="303"/><c r="K82" s="303"/><c r="L82" s="303"/><c r="M82" s="303"/></row><row r="83" spans="1:13" s="29" customFormat="1" ht="15.75"><c r="A83" s="24"/><c r="B83" s="304" t="str"><f>Translation!A197</f><v>Servizi di consulenza</v></c><c r="C83" s="305"/><c r="D83" s="305"/><c r="E83" s="306"/><c r="F83" s="307"/><c r="G83" s="143"/><c r="H83" s="143"/><c r="I83" s="143"/><c r="J83" s="143"/><c r="K83" s="454"><f>SUM(H83:H92)</f><v>0</v></c><c r="L83" s="454"><f t="shared" ref="L83:M83" si="5">SUM(I83:I92)</f><v>0</v></c><c r="M83" s="454"><f t="shared" si="5"/><v>0</v></c></row><row r="84" spans="1:13" s="29" customFormat="1" ht="15.75"><c r="A84" s="24"/><c r="B84" s="304" t="str"><f>Translation!A198</f><v>Sovvenzioni e sostegni finanziari</v></c><c r="C84" s="305"/><c r="D84" s="305"/><c r="E84" s="306"/><c r="F84" s="307"/><c r="G84" s="143"/><c r="H84" s="143"/><c r="I84" s="143"/><c r="J84" s="143"/><c r="K84" s="455"/><c r="L84" s="455"/><c r="M84" s="455"/></row><row r="85" spans="1:13" s="29" customFormat="1" ht="15.75"><c r="A85" s="24"/><c r="B85" s="304" t="str"><f>Translation!A199</f><v>Consapevolezza e trasmissione</v></c><c r="C85" s="305"/><c r="D85" s="305"/><c r="E85" s="306"/><c r="F85" s="307"/><c r="G85" s="143"/><c r="H85" s="143"/><c r="I85" s="143"/><c r="J85" s="143"/><c r="K85" s="455"/><c r="L85" s="455"/><c r="M85" s="455"/></row><row r="86" spans="1:13" s="29" customFormat="1" ht="31.5"><c r="A86" s="24"/><c r="B86" s="457" t="str"><f>Translation!A200</f><v>Formazione e istruzione</v></c><c r="C86" s="305" t="s"><v>1705</v></c><c r="D86" s="305" t="s"><v>1699</v></c><c r="E86" s="306" t="s"><v>1702</v></c><c r="F86" s="307"/><c r="G86" s="143"><v>56000</v></c><c r="H86" s="143"/><c r="I86" s="143"/><c r="J86" s="143"/><c r="K86" s="455"/><c r="L86" s="455"/><c r="M86" s="455"/></row><row r="87" spans="1:13" s="29" customFormat="1" ht="47.25"><c r="A87" s="24"/><c r="B87" s="458"/><c r="C87" s="305" t="s"><v>1703</v></c><c r="D87" s="305" t="s"><v>1704</v></c><c r="E87" s="306" t="s"><v>1702</v></c><c r="F87" s="307"/><c r="G87" s="143"><v>0</v></c><c r="H87" s="143"/><c r="I87" s="143"/><c r="J87" s="143"/><c r="K87" s="455"/><c r="L87" s="455"/><c r="M87" s="455"/></row><row r="88" spans="1:13" s="29" customFormat="1" ht="47.25"><c r="A88" s="24"/><c r="B88" s="459"/><c r="C88" s="305" t="s"><v>1700</v></c><c r="D88" s="305" t="s"><v>1701</v></c><c r="E88" s="306" t="s"><v>1702</v></c><c r="F88" s="307"/><c r="G88" s="143"><v>0</v></c><c r="H88" s="143"/><c r="I88" s="143"/><c r="J88" s="143"/><c r="K88" s="455"/><c r="L88" s="455"/><c r="M88" s="455"/></row><row r="89" spans="1:13" s="29" customFormat="1" ht="15.75"><c r="A89" s="24"/><c r="B89" s="304" t="str"><f>Translation!A201</f><v>Monitoraggio</v></c><c r="C89" s="305"/><c r="D89" s="305"/><c r="E89" s="306"/><c r="F89" s="307"/><c r="G89" s="143"/><c r="H89" s="143"/><c r="I89" s="143"/><c r="J89" s="143"/><c r="K89" s="455"/><c r="L89" s="455"/><c r="M89" s="455"/></row><row r="90" spans="1:13" s="29" customFormat="1" ht="15.75"><c r="A90" s="24"/><c r="B90" s="304" t="str"><f>Translation!A202</f><v>Regolamentazione</v></c><c r="C90" s="305"/><c r="D90" s="305"/><c r="E90" s="306"/><c r="F90" s="307"/><c r="G90" s="143"/><c r="H90" s="143"/><c r="I90" s="143"/><c r="J90" s="143"/><c r="K90" s="455"/><c r="L90" s="455"/><c r="M90" s="455"/></row><row r="91" spans="1:13" s="29" customFormat="1" ht="47.25"><c r="A91" s="24"/><c r="B91" s="304" t="str"><f>Translation!A59</f><v>Azioni generali</v></c><c r="C91" s="305" t="s"><v>1706</v></c><c r="D91" s="305" t="s"><v>1701</v></c><c r="E91" s="306" t="s"><v>1702</v></c><c r="F91" s="307"/><c r="G91" s="143"><v>0</v></c><c r="H91" s="143"/><c r="I91" s="143"/><c r="J91" s="143"/><c r="K91" s="455"/><c r="L91" s="455"/><c r="M91" s="455"/></row><row r="92" spans="1:13" s="29" customFormat="1" ht="7.5" customHeight="1"><c r="A92" s="24"/><c r="B92" s="304"/><c r="C92" s="308"/><c r="D92" s="308"/><c r="E92" s="309"/><c r="F92" s="310"/><c r="G92" s="311"/><c r="H92" s="311"/><c r="I92" s="311"/><c r="J92" s="311"/><c r="K92" s="456"/><c r="L92" s="456"/><c r="M92" s="456"/></row><row r="93" spans="1:13" s="29" customFormat="1" ht="15.75"><c r="A93" s="24"/><c r="B93" s="300" t="str"><f>Translation!A203</f><v>ALTRI SETTORI (si prega di specificare)</v></c><c r="C93" s="301"/><c r="D93" s="301"/><c r="E93" s="302"/><c r="F93" s="302"/><c r="G93" s="303"/><c r="H93" s="303"/><c r="I93" s="303"/><c r="J93" s="303"/><c r="K93" s="303"/><c r="L93" s="303"/><c r="M93" s="303"/></row><row r="94" spans="1:13" s="29" customFormat="1" ht="15.75"><c r="A94" s="24"/><c r="B94" s="314" t="str"><f>Translation!A204</f><v>…</v></c><c r="C94" s="305"/><c r="D94" s="305"/><c r="E94" s="306"/><c r="F94" s="307"/><c r="G94" s="143"/><c r="H94" s="143"/><c r="I94" s="143"/><c r="J94" s="143"/><c r="K94" s="454"><f>SUM(H94:H99)</f><v>0</v></c><c r="L94" s="454"><f>SUM(I94:I99)</f><v>0</v></c><c r="M94" s="454"><f>SUM(J94:J99)</f><v>0</v></c></row><row r="95" spans="1:13" s="29" customFormat="1" ht="15.75"><c r="A95" s="24"/><c r="B95" s="314" t="str"><f>Translation!A205</f><v>…</v></c><c r="C95" s="305"/><c r="D95" s="305"/><c r="E95" s="306"/><c r="F95" s="307"/><c r="G95" s="143"/><c r="H95" s="143"/><c r="I95" s="143"/><c r="J95" s="143"/><c r="K95" s="455"/><c r="L95" s="455"/><c r="M95" s="455"/></row><row r="96" spans="1:13" s="29" customFormat="1" ht="15.75"><c r="A96" s="24"/><c r="B96" s="314" t="str"><f>Translation!A206</f><v>…</v></c><c r="C96" s="305"/><c r="D96" s="305"/><c r="E96" s="306"/><c r="F96" s="307"/><c r="G96" s="143"/><c r="H96" s="143"/><c r="I96" s="143"/><c r="J96" s="143"/><c r="K96" s="455"/><c r="L96" s="455"/><c r="M96" s="455"/></row><row r="97" spans="1:13" s="29" customFormat="1" ht="15.75"><c r="A97" s="24"/><c r="B97" s="314" t="str"><f>Translation!A207</f><v>…</v></c><c r="C97" s="305"/><c r="D97" s="305"/><c r="E97" s="306"/><c r="F97" s="307"/><c r="G97" s="143"/><c r="H97" s="143"/><c r="I97" s="143"/><c r="J97" s="143"/><c r="K97" s="455"/><c r="L97" s="455"/><c r="M97" s="455"/></row><row r="98" spans="1:13" s="29" customFormat="1" ht="15.75"><c r="A98" s="24"/><c r="B98" s="314" t="str"><f>Translation!A208</f><v>…</v></c><c r="C98" s="305"/><c r="D98" s="305"/><c r="E98" s="306"/><c r="F98" s="307"/><c r="G98" s="143"/><c r="H98" s="143"/><c r="I98" s="143"/><c r="J98" s="143"/><c r="K98" s="455"/><c r="L98" s="455"/><c r="M98" s="455"/></row><row r="99" spans="1:13" s="29" customFormat="1" ht="7.5" customHeight="1"><c r="A99" s="24"/><c r="B99" s="304"/><c r="C99" s="308"/><c r="D99" s="308"/><c r="E99" s="309"/><c r="F99" s="310"/><c r="G99" s="311"/><c r="H99" s="311"/><c r="I99" s="311"/><c r="J99" s="311"/><c r="K99" s="456"/><c r="L99" s="456"/><c r="M99" s="456"/></row><row r="100" spans="1:13" s="29" customFormat="1" ht="15.75"><c r="A100" s="24"/><c r="B100" s="451" t="str"><f>Translation!A209</f><v>TOTALE</v></c><c r="C100" s="452"/><c r="D100" s="452"/><c r="E100" s="452"/><c r="F100" s="453"/><c r="G100" s="315"><f>SUM(G14:G98)</f><v>5466800</v></c><c r="H100" s="315"><f>SUM(H14:H98)</f><v>1447.7</v></c><c r="I100" s="315"><f>SUM(I14:I98)</f><v>1293</v></c><c r="J100" s="315"><f>SUM(J14:J98)</f><v>654</v></c><c r="K100" s="316"><f>K14+K24+K29+K35+K47+K54+K70+K77+K83+K94</f><v>1447.7</v></c><c r="L100" s="316"><f>L14+L24+L29+L35+L47+L54+L70+L77+L83+L94</f><v>1293</v></c><c r="M100" s="316"><f>M14+M24+M29+M35+M47+M54+M70+M77+M83+M94</f><v>654</v></c></row><row r="101" spans="1:13" ht="17.25" customHeight="1"><c r="A101" s="24"/><c r="B101" s="317"/><c r="C101" s="318"/><c r="D101" s="319"/><c r="E101" s="320"/><c r="F101" s="321"/><c r="G101" s="24"/><c r="H101" s="24"/><c r="I101" s="24"/><c r="J101" s="322"/><c r="K101" s="24"/><c r="L101" s="24"/><c r="M101" s="24"/></row><row r="102" spans="1:13" s="90" customFormat="1" ht="36"><c r="A102" s="89" t="s"><v>10</v></c><c r="B102" s="450" t="str"><f>Translation!A210</f><v>Sito web</v></c><c r="C102" s="450"/><c r="D102" s="450"/><c r="E102" s="450"/><c r="F102" s="450"/><c r="G102" s="450"/><c r="H102" s="450"/><c r="I102" s="450"/><c r="J102" s="450"/><c r="K102" s="450"/><c r="L102" s="450"/><c r="M102" s="450"/></row><row r="103" spans="1:13" ht="15.75" customHeight="1"><c r="A103" s="32"/><c r="C103" s="33" t="str"><f>Translation!A211</f><v>Link diretto alla pagina web dedicata al ISEAP (se presente)</v></c><c r="D103" s="447"/><c r="E103" s="448"/><c r="F103" s="448"/><c r="G103" s="448"/><c r="H103" s="449"/><c r="I103" s="22"/></row><row r="104" spans="1:13" ht="17.25" customHeight="1"><c r="B104" s="30"/><c r="J104" s="31"/></row><row r="105" spans="1:13" ht="12.75" customHeight="1"><c r="B105" s="354" t="str"><f>Translation!$A$212</f><v>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v></c><c r="C105" s="354"/><c r="D105" s="354"/><c r="E105" s="354"/><c r="F105" s="354"/><c r="G105" s="354"/><c r="H105" s="354"/><c r="I105" s="354"/><c r="J105" s="354"/><c r="K105" s="354"/><c r="L105" s="354"/><c r="M105" s="354"/></row><row r="106" spans="1:13"><c r="B106" s="354"/><c r="C106" s="354"/><c r="D106" s="354"/><c r="E106" s="354"/><c r="F106" s="354"/><c r="G106" s="354"/><c r="H106" s="354"/><c r="I106" s="354"/><c r="J106" s="354"/><c r="K106" s="354"/><c r="L106" s="354"/><c r="M106" s="354"/></row><row r="107" spans="1:13"><c r="B107" s="354"/><c r="C107" s="354"/><c r="D107" s="354"/><c r="E107" s="354"/><c r="F107" s="354"/><c r="G107" s="354"/><c r="H107" s="354"/><c r="I107" s="354"/><c r="J107" s="354"/><c r="K107" s="354"/><c r="L107" s="354"/><c r="M107" s="354"/></row></sheetData><mergeCells count="54"><mergeCell ref="B39:B40"/><mergeCell ref="K47:K52"/><mergeCell ref="L47:L52"/><mergeCell ref="M47:M52"/><mergeCell ref="K35:K44"/><mergeCell ref="L35:L44"/><mergeCell ref="M35:M44"/><mergeCell ref="L70:L75"/><mergeCell ref="M70:M75"/><mergeCell ref="K54:K68"/><mergeCell ref="L54:L68"/><mergeCell ref="M54:M68"/><mergeCell ref="K70:K7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29:K33"/><mergeCell ref="L29:L33"/><mergeCell ref="M29:M33"/><mergeCell ref="K24:K27"/><mergeCell ref="L24:L27"/><mergeCell ref="M24:M27"/><mergeCell ref="K14:K22"/><mergeCell ref="L14:L22"/><mergeCell ref="M14:M22"/><mergeCell ref="B105:M107"/><mergeCell ref="D103:H103"/><mergeCell ref="B102:M102"/><mergeCell ref="B100:F100"/><mergeCell ref="K77:K81"/><mergeCell ref="L77:L81"/><mergeCell ref="M77:M81"/><mergeCell ref="K83:K92"/><mergeCell ref="L83:L92"/><mergeCell ref="M83:M92"/><mergeCell ref="K94:K99"/><mergeCell ref="L94:L99"/><mergeCell ref="M94:M99"/><mergeCell ref="B86:B88"/></mergeCells><printOptions horizontalCentered="1"/><pageMargins left="0.70866141732283472" right="0.70866141732283472" top="0.74803149606299213" bottom="0.74803149606299213" header="0.31496062992125984" footer="0.31496062992125984"/><pageSetup paperSize="8" scale="68" fitToHeight="0" orientation="landscape"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standalone="no"?>
<ds:datastoreItem ds:itemID_"{3F830855-481F-4261-95C8-FC96223D89F1}" xmlns:ds="http://schemas.openxmlformats.org/officeDocument/2006/customXml"><ds:schemaRefs><ds:schemaRef ds:uri="http://schemas.microsoft.com/sharepoint/v3/contenttype/forms"/></ds:schemaRefs></ds:datastoreItem>
</file>

<file path=customXml/itemProps2.xml><?xml version="1.0" encoding="UTF-8" standalone="no"?>
<ds:datastoreItem ds:itemID_"{951B10F6-9A11-4F39-9F47-13C5B0556B81}" xmlns:ds="http://schemas.openxmlformats.org/officeDocument/2006/customXml"><ds:schemaRefs><ds:schemaRef ds:uri="http://schemas.microsoft.com/office/2006/metadata/properties"/></ds:schemaRefs></ds:datastoreItem>
</file>

<file path=customXml/itemProps3.xml><?xml version="1.0" encoding="UTF-8" standalone="no"?>
<ds:datastoreItem ds:itemID_"{75E070CC-1E2E-40FD-BA3B-D1CD55E59BB7}"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vt:i4>
      </vt:variant>
    </vt:vector>
  </HeadingPairs>
  <TitlesOfParts>
    <vt:vector size="9" baseType="lpstr">
      <vt:lpstr>Start here</vt:lpstr>
      <vt:lpstr>Translation</vt:lpstr>
      <vt:lpstr>CO2 factors</vt:lpstr>
      <vt:lpstr>Overall strategy</vt:lpstr>
      <vt:lpstr>Inventario emissioni di BASE</vt:lpstr>
      <vt:lpstr>Inventario emissioni al 2020</vt:lpstr>
      <vt:lpstr>Attuazione delle azioni al 2020</vt:lpstr>
      <vt:lpstr>Costi e Risparmio Energetico</vt:lpstr>
      <vt:lpstr>'Attuazione delle azioni al 2020'!Area_stampa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Luigi</cp:lastModifiedBy>
  <cp:lastPrinted>2013-05-17T19:42:59Z</cp:lastPrinted>
  <dcterms:created xsi:type="dcterms:W3CDTF">2011-03-07T15:38:06Z</dcterms:created>
  <dcterms:modified xsi:type="dcterms:W3CDTF">2013-05-17T20:20:14Z</dcterms:modified>
</cp:coreProperties>
</file>